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N6" i="4"/>
  <c r="N8"/>
  <c r="N18"/>
  <c r="N9"/>
  <c r="N12"/>
  <c r="N15"/>
  <c r="N19"/>
  <c r="N14"/>
  <c r="N20"/>
  <c r="N16"/>
  <c r="N21"/>
  <c r="N17"/>
  <c r="N11"/>
  <c r="N22"/>
  <c r="N23"/>
  <c r="N24"/>
  <c r="N10"/>
  <c r="AO23" i="2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F46"/>
  <c r="AF45"/>
  <c r="AF44"/>
  <c r="AF43"/>
  <c r="AF42"/>
  <c r="AF41"/>
  <c r="AF40"/>
  <c r="AF39"/>
  <c r="AF38"/>
  <c r="AF37"/>
  <c r="AF36"/>
  <c r="AF35"/>
  <c r="AF34"/>
  <c r="AF33"/>
  <c r="AF32"/>
  <c r="AF31"/>
  <c r="AM31" s="1"/>
  <c r="J10" i="4" s="1"/>
  <c r="AF30" i="2"/>
  <c r="AF29"/>
  <c r="AF28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AQ46" i="1"/>
  <c r="AN46"/>
  <c r="AQ45"/>
  <c r="AN45"/>
  <c r="AQ44"/>
  <c r="AN44"/>
  <c r="AQ43"/>
  <c r="AN43"/>
  <c r="AQ42"/>
  <c r="AN42"/>
  <c r="AQ41"/>
  <c r="AN41"/>
  <c r="AQ40"/>
  <c r="AN40"/>
  <c r="AQ39"/>
  <c r="AN39"/>
  <c r="AQ38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E46"/>
  <c r="AB46"/>
  <c r="AE45"/>
  <c r="AB45"/>
  <c r="AE44"/>
  <c r="AB44"/>
  <c r="AE43"/>
  <c r="AB43"/>
  <c r="AE42"/>
  <c r="AB42"/>
  <c r="AE41"/>
  <c r="AB41"/>
  <c r="AE40"/>
  <c r="AB40"/>
  <c r="AE39"/>
  <c r="AB39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S46"/>
  <c r="P46"/>
  <c r="S45"/>
  <c r="P45"/>
  <c r="S44"/>
  <c r="S43"/>
  <c r="P43"/>
  <c r="S42"/>
  <c r="P42"/>
  <c r="S41"/>
  <c r="P41"/>
  <c r="S40"/>
  <c r="P40"/>
  <c r="S39"/>
  <c r="P39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AQ22"/>
  <c r="AN22"/>
  <c r="AQ21"/>
  <c r="AN21"/>
  <c r="AQ20"/>
  <c r="AN20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22"/>
  <c r="AB22"/>
  <c r="AE21"/>
  <c r="AB21"/>
  <c r="AE20"/>
  <c r="AB20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22"/>
  <c r="P22"/>
  <c r="AY46" s="1"/>
  <c r="F23" i="4" s="1"/>
  <c r="S21" i="1"/>
  <c r="P21"/>
  <c r="S20"/>
  <c r="P20"/>
  <c r="AY44" s="1"/>
  <c r="F11" i="4" s="1"/>
  <c r="S19" i="1"/>
  <c r="P19"/>
  <c r="S18"/>
  <c r="P18"/>
  <c r="AY42" s="1"/>
  <c r="F21" i="4" s="1"/>
  <c r="S17" i="1"/>
  <c r="P17"/>
  <c r="S16"/>
  <c r="P16"/>
  <c r="AY40" s="1"/>
  <c r="F20" i="4" s="1"/>
  <c r="S15" i="1"/>
  <c r="P15"/>
  <c r="S14"/>
  <c r="P14"/>
  <c r="AY38" s="1"/>
  <c r="F19" i="4" s="1"/>
  <c r="S13" i="1"/>
  <c r="P13"/>
  <c r="S12"/>
  <c r="P12"/>
  <c r="AY36" s="1"/>
  <c r="F12" i="4" s="1"/>
  <c r="S11" i="1"/>
  <c r="P11"/>
  <c r="S10"/>
  <c r="P10"/>
  <c r="S9"/>
  <c r="P9"/>
  <c r="S8"/>
  <c r="P8"/>
  <c r="S7"/>
  <c r="P7"/>
  <c r="S6"/>
  <c r="P6"/>
  <c r="AY30" s="1"/>
  <c r="F13" i="4" s="1"/>
  <c r="S5" i="1"/>
  <c r="P5"/>
  <c r="S4"/>
  <c r="P4"/>
  <c r="G22"/>
  <c r="G21"/>
  <c r="AY45" s="1"/>
  <c r="F22" i="4" s="1"/>
  <c r="G20" i="1"/>
  <c r="G19"/>
  <c r="G18"/>
  <c r="G17"/>
  <c r="G16"/>
  <c r="G15"/>
  <c r="G14"/>
  <c r="G13"/>
  <c r="G12"/>
  <c r="G11"/>
  <c r="G10"/>
  <c r="G9"/>
  <c r="G8"/>
  <c r="G7"/>
  <c r="G6"/>
  <c r="G5"/>
  <c r="G4"/>
  <c r="D5"/>
  <c r="D6"/>
  <c r="D7"/>
  <c r="D8"/>
  <c r="D9"/>
  <c r="AY33" s="1"/>
  <c r="F8" i="4" s="1"/>
  <c r="D10" i="1"/>
  <c r="D11"/>
  <c r="AY35" s="1"/>
  <c r="F9" i="4" s="1"/>
  <c r="D12" i="1"/>
  <c r="D13"/>
  <c r="AY37" s="1"/>
  <c r="F15" i="4" s="1"/>
  <c r="D14" i="1"/>
  <c r="D15"/>
  <c r="AY39" s="1"/>
  <c r="F14" i="4" s="1"/>
  <c r="D16" i="1"/>
  <c r="D17"/>
  <c r="D18"/>
  <c r="D19"/>
  <c r="D20"/>
  <c r="D4"/>
  <c r="N7" i="4"/>
  <c r="N5"/>
  <c r="AN35" i="2"/>
  <c r="K9" i="4" s="1"/>
  <c r="AO35" i="2"/>
  <c r="L9" i="4" s="1"/>
  <c r="AN43" i="2"/>
  <c r="K17" i="4" s="1"/>
  <c r="AO43" i="2"/>
  <c r="AP43" s="1"/>
  <c r="M17" i="4" s="1"/>
  <c r="AN39" i="2"/>
  <c r="K14" i="4" s="1"/>
  <c r="AO39" i="2"/>
  <c r="L14" i="4" s="1"/>
  <c r="AN45" i="2"/>
  <c r="K22" i="4" s="1"/>
  <c r="AO45" i="2"/>
  <c r="L22" i="4" s="1"/>
  <c r="AN38" i="2"/>
  <c r="K19" i="4" s="1"/>
  <c r="AO38" i="2"/>
  <c r="L19" i="4" s="1"/>
  <c r="AN34" i="2"/>
  <c r="K18" i="4" s="1"/>
  <c r="AO34" i="2"/>
  <c r="L18" i="4" s="1"/>
  <c r="AN33" i="2"/>
  <c r="K8" i="4" s="1"/>
  <c r="AO33" i="2"/>
  <c r="L8" i="4" s="1"/>
  <c r="AN36" i="2"/>
  <c r="K12" i="4" s="1"/>
  <c r="AO36" i="2"/>
  <c r="L12" i="4" s="1"/>
  <c r="AN40" i="2"/>
  <c r="K20" i="4" s="1"/>
  <c r="AO40" i="2"/>
  <c r="L20" i="4" s="1"/>
  <c r="AN31" i="2"/>
  <c r="K10" i="4" s="1"/>
  <c r="AO31" i="2"/>
  <c r="L10" i="4" s="1"/>
  <c r="AN29" i="2"/>
  <c r="K6" i="4" s="1"/>
  <c r="AO29" i="2"/>
  <c r="L6" i="4" s="1"/>
  <c r="AN32" i="2"/>
  <c r="K7" i="4" s="1"/>
  <c r="AO32" i="2"/>
  <c r="L7" i="4" s="1"/>
  <c r="AN42" i="2"/>
  <c r="K21" i="4" s="1"/>
  <c r="AO42" i="2"/>
  <c r="L21" i="4" s="1"/>
  <c r="AN30" i="2"/>
  <c r="K13" i="4" s="1"/>
  <c r="AO30" i="2"/>
  <c r="L13" i="4" s="1"/>
  <c r="AN28" i="2"/>
  <c r="AO28"/>
  <c r="L5" i="4" s="1"/>
  <c r="AZ30" i="1"/>
  <c r="BA30"/>
  <c r="H13" i="4" s="1"/>
  <c r="AZ29" i="1"/>
  <c r="BA29"/>
  <c r="H6" i="4" s="1"/>
  <c r="AZ28" i="1"/>
  <c r="G5" i="4" s="1"/>
  <c r="BA28" i="1"/>
  <c r="H5" i="4" s="1"/>
  <c r="AN46" i="2"/>
  <c r="K23" i="4" s="1"/>
  <c r="AN44" i="2"/>
  <c r="K11" i="4" s="1"/>
  <c r="AO44" i="2"/>
  <c r="L11" i="4" s="1"/>
  <c r="AN41" i="2"/>
  <c r="K16" i="4" s="1"/>
  <c r="AF24" i="2"/>
  <c r="N24"/>
  <c r="AF47"/>
  <c r="AF48"/>
  <c r="W48"/>
  <c r="N48"/>
  <c r="E48"/>
  <c r="AQ48" i="1"/>
  <c r="AN48"/>
  <c r="AE47"/>
  <c r="AE48"/>
  <c r="AB47"/>
  <c r="AY47" s="1"/>
  <c r="F24" i="4" s="1"/>
  <c r="AB48" i="1"/>
  <c r="S48"/>
  <c r="AY48" s="1"/>
  <c r="F25" i="4" s="1"/>
  <c r="P48" i="1"/>
  <c r="AZ46"/>
  <c r="G23" i="4" s="1"/>
  <c r="BA46" i="1"/>
  <c r="H23" i="4" s="1"/>
  <c r="BC46" i="1"/>
  <c r="AZ47"/>
  <c r="BA47"/>
  <c r="H24" i="4" s="1"/>
  <c r="BC47" i="1"/>
  <c r="T45" i="3"/>
  <c r="P25" i="4" s="1"/>
  <c r="BC48" i="1"/>
  <c r="AR48" i="2"/>
  <c r="N25" i="4"/>
  <c r="AN48" i="2"/>
  <c r="AP48" s="1"/>
  <c r="M25" i="4" s="1"/>
  <c r="AO48" i="2"/>
  <c r="L25" i="4" s="1"/>
  <c r="W24" i="2"/>
  <c r="AZ48" i="1"/>
  <c r="BB48" s="1"/>
  <c r="I25" i="4" s="1"/>
  <c r="BA48" i="1"/>
  <c r="H25" i="4" s="1"/>
  <c r="T44" i="3"/>
  <c r="P24" i="4" s="1"/>
  <c r="AR47" i="2"/>
  <c r="O24" i="4" s="1"/>
  <c r="AN47" i="2"/>
  <c r="AO47"/>
  <c r="L24" i="4" s="1"/>
  <c r="W23" i="2"/>
  <c r="AM47" s="1"/>
  <c r="J24" i="4" s="1"/>
  <c r="T43" i="3"/>
  <c r="P23" i="4" s="1"/>
  <c r="AR46" i="2"/>
  <c r="AO46"/>
  <c r="L23" i="4" s="1"/>
  <c r="AM46" i="2"/>
  <c r="J23" i="4" s="1"/>
  <c r="T38" i="3"/>
  <c r="P16" i="4" s="1"/>
  <c r="BC41" i="1"/>
  <c r="AR41" i="2"/>
  <c r="AO41"/>
  <c r="L16" i="4" s="1"/>
  <c r="AZ41" i="1"/>
  <c r="G16" i="4" s="1"/>
  <c r="BA41" i="1"/>
  <c r="H16" i="4" s="1"/>
  <c r="T32" i="3"/>
  <c r="P9" i="4" s="1"/>
  <c r="BC35" i="1"/>
  <c r="AR35" i="2"/>
  <c r="AZ35" i="1"/>
  <c r="G9" i="4" s="1"/>
  <c r="BA35" i="1"/>
  <c r="H9" i="4" s="1"/>
  <c r="T41" i="3"/>
  <c r="P11" i="4" s="1"/>
  <c r="BC44" i="1"/>
  <c r="AR44" i="2"/>
  <c r="AM44"/>
  <c r="J11" i="4" s="1"/>
  <c r="AZ44" i="1"/>
  <c r="G11" i="4" s="1"/>
  <c r="BA44" i="1"/>
  <c r="H11" i="4" s="1"/>
  <c r="T34" i="3"/>
  <c r="P15" i="4" s="1"/>
  <c r="BC37" i="1"/>
  <c r="AR37" i="2"/>
  <c r="AN37"/>
  <c r="K15" i="4" s="1"/>
  <c r="AO37" i="2"/>
  <c r="L15" i="4" s="1"/>
  <c r="AZ37" i="1"/>
  <c r="G15" i="4" s="1"/>
  <c r="BA37" i="1"/>
  <c r="T40" i="3"/>
  <c r="P17" i="4" s="1"/>
  <c r="BC43" i="1"/>
  <c r="AR43" i="2"/>
  <c r="AZ43" i="1"/>
  <c r="G17" i="4" s="1"/>
  <c r="BA43" i="1"/>
  <c r="H17" i="4" s="1"/>
  <c r="T36" i="3"/>
  <c r="P14" i="4" s="1"/>
  <c r="BC39" i="1"/>
  <c r="AR39" i="2"/>
  <c r="AM39"/>
  <c r="J14" i="4" s="1"/>
  <c r="AZ39" i="1"/>
  <c r="G14" i="4" s="1"/>
  <c r="BA39" i="1"/>
  <c r="H14" i="4" s="1"/>
  <c r="T42" i="3"/>
  <c r="P22" i="4" s="1"/>
  <c r="BC45" i="1"/>
  <c r="AR45" i="2"/>
  <c r="AM45"/>
  <c r="J22" i="4" s="1"/>
  <c r="AZ45" i="1"/>
  <c r="G22" i="4" s="1"/>
  <c r="BA45" i="1"/>
  <c r="H22" i="4" s="1"/>
  <c r="T35" i="3"/>
  <c r="P19" i="4" s="1"/>
  <c r="BC38" i="1"/>
  <c r="AR38" i="2"/>
  <c r="AM38"/>
  <c r="J19" i="4" s="1"/>
  <c r="AZ38" i="1"/>
  <c r="G19" i="4" s="1"/>
  <c r="BA38" i="1"/>
  <c r="H19" i="4" s="1"/>
  <c r="T31" i="3"/>
  <c r="P18" i="4" s="1"/>
  <c r="BC34" i="1"/>
  <c r="AR34" i="2"/>
  <c r="AM34"/>
  <c r="J18" i="4" s="1"/>
  <c r="AZ34" i="1"/>
  <c r="G18" i="4" s="1"/>
  <c r="BA34" i="1"/>
  <c r="H18" i="4" s="1"/>
  <c r="T33" i="3"/>
  <c r="P12" i="4" s="1"/>
  <c r="BC36" i="1"/>
  <c r="AR36" i="2"/>
  <c r="AM36"/>
  <c r="J12" i="4" s="1"/>
  <c r="AZ36" i="1"/>
  <c r="G12" i="4" s="1"/>
  <c r="BA36" i="1"/>
  <c r="H12" i="4" s="1"/>
  <c r="T30" i="3"/>
  <c r="P8" i="4" s="1"/>
  <c r="BC33" i="1"/>
  <c r="AR33" i="2"/>
  <c r="AZ33" i="1"/>
  <c r="G8" i="4" s="1"/>
  <c r="BA33" i="1"/>
  <c r="H8" i="4" s="1"/>
  <c r="T37" i="3"/>
  <c r="P20" i="4" s="1"/>
  <c r="BC40" i="1"/>
  <c r="AR40" i="2"/>
  <c r="AM40"/>
  <c r="J20" i="4" s="1"/>
  <c r="AZ40" i="1"/>
  <c r="G20" i="4" s="1"/>
  <c r="BA40" i="1"/>
  <c r="H20" i="4" s="1"/>
  <c r="T28" i="3"/>
  <c r="P10" i="4" s="1"/>
  <c r="BC31" i="1"/>
  <c r="AR31" i="2"/>
  <c r="AZ31" i="1"/>
  <c r="BA31"/>
  <c r="H10" i="4" s="1"/>
  <c r="AY31" i="1"/>
  <c r="F10" i="4" s="1"/>
  <c r="T39" i="3"/>
  <c r="P21" i="4" s="1"/>
  <c r="BC42" i="1"/>
  <c r="AR42" i="2"/>
  <c r="AM42"/>
  <c r="J21" i="4" s="1"/>
  <c r="AZ42" i="1"/>
  <c r="G21" i="4" s="1"/>
  <c r="BA42" i="1"/>
  <c r="H21" i="4" s="1"/>
  <c r="T29" i="3"/>
  <c r="P7" i="4" s="1"/>
  <c r="BC32" i="1"/>
  <c r="AR32" i="2"/>
  <c r="AM32"/>
  <c r="J7" i="4" s="1"/>
  <c r="AZ32" i="1"/>
  <c r="G7" i="4" s="1"/>
  <c r="BA32" i="1"/>
  <c r="H7" i="4" s="1"/>
  <c r="T27" i="3"/>
  <c r="P13" i="4" s="1"/>
  <c r="BC30" i="1"/>
  <c r="AR30" i="2"/>
  <c r="N13" i="4"/>
  <c r="AM30" i="2"/>
  <c r="J13" i="4" s="1"/>
  <c r="G13"/>
  <c r="T26" i="3"/>
  <c r="P6" i="4" s="1"/>
  <c r="BC29" i="1"/>
  <c r="AR29" i="2"/>
  <c r="G6" i="4"/>
  <c r="T25" i="3"/>
  <c r="P5" i="4" s="1"/>
  <c r="BC28" i="1"/>
  <c r="AR28" i="2"/>
  <c r="K5" i="4"/>
  <c r="BB47" i="1"/>
  <c r="I24" i="4" s="1"/>
  <c r="G24"/>
  <c r="AP47" i="2"/>
  <c r="M24" i="4" s="1"/>
  <c r="K24"/>
  <c r="AP42" i="2"/>
  <c r="M21" i="4" s="1"/>
  <c r="AP40" i="2"/>
  <c r="M20" i="4" s="1"/>
  <c r="AP45" i="2"/>
  <c r="M22" i="4" s="1"/>
  <c r="AP46" i="2"/>
  <c r="M23" i="4" s="1"/>
  <c r="BB45" i="1"/>
  <c r="I22" i="4" s="1"/>
  <c r="AP38" i="2" l="1"/>
  <c r="M19" i="4" s="1"/>
  <c r="O22"/>
  <c r="AP35" i="2"/>
  <c r="M9" i="4" s="1"/>
  <c r="O8"/>
  <c r="O12"/>
  <c r="O18"/>
  <c r="AM37" i="2"/>
  <c r="J15" i="4" s="1"/>
  <c r="E15" s="1"/>
  <c r="AP37" i="2"/>
  <c r="M15" i="4" s="1"/>
  <c r="AP31" i="2"/>
  <c r="M10" i="4" s="1"/>
  <c r="O23"/>
  <c r="L17"/>
  <c r="O21"/>
  <c r="BB44" i="1"/>
  <c r="I11" i="4" s="1"/>
  <c r="BB39" i="1"/>
  <c r="I14" i="4" s="1"/>
  <c r="G25"/>
  <c r="K25"/>
  <c r="AP29" i="2"/>
  <c r="M6" i="4" s="1"/>
  <c r="O11"/>
  <c r="O9"/>
  <c r="O16"/>
  <c r="O10"/>
  <c r="BB40" i="1"/>
  <c r="I20" i="4" s="1"/>
  <c r="BB37" i="1"/>
  <c r="I15" i="4" s="1"/>
  <c r="BB33" i="1"/>
  <c r="I8" i="4" s="1"/>
  <c r="BB34" i="1"/>
  <c r="I18" i="4" s="1"/>
  <c r="BB35" i="1"/>
  <c r="I9" i="4" s="1"/>
  <c r="BB42" i="1"/>
  <c r="I21" i="4" s="1"/>
  <c r="BB38" i="1"/>
  <c r="I19" i="4" s="1"/>
  <c r="O13"/>
  <c r="O7"/>
  <c r="O20"/>
  <c r="O14"/>
  <c r="O17"/>
  <c r="O15"/>
  <c r="O25"/>
  <c r="AM48" i="2"/>
  <c r="J25" i="4" s="1"/>
  <c r="E25" s="1"/>
  <c r="AM29" i="2"/>
  <c r="J6" i="4" s="1"/>
  <c r="AM33" i="2"/>
  <c r="J8" i="4" s="1"/>
  <c r="E8" s="1"/>
  <c r="AM35" i="2"/>
  <c r="J9" i="4" s="1"/>
  <c r="E9" s="1"/>
  <c r="AM41" i="2"/>
  <c r="J16" i="4" s="1"/>
  <c r="E22"/>
  <c r="AP30" i="2"/>
  <c r="M13" i="4" s="1"/>
  <c r="AM28" i="2"/>
  <c r="J5" i="4" s="1"/>
  <c r="AP41" i="2"/>
  <c r="M16" i="4" s="1"/>
  <c r="AP33" i="2"/>
  <c r="M8" i="4" s="1"/>
  <c r="AP32" i="2"/>
  <c r="M7" i="4" s="1"/>
  <c r="AP28" i="2"/>
  <c r="M5" i="4" s="1"/>
  <c r="O6"/>
  <c r="BB29" i="1"/>
  <c r="I6" i="4" s="1"/>
  <c r="E11"/>
  <c r="BB30" i="1"/>
  <c r="I13" i="4" s="1"/>
  <c r="BB41" i="1"/>
  <c r="I16" i="4" s="1"/>
  <c r="BB36" i="1"/>
  <c r="I12" i="4" s="1"/>
  <c r="BB46" i="1"/>
  <c r="I23" i="4" s="1"/>
  <c r="AP44" i="2"/>
  <c r="M11" i="4" s="1"/>
  <c r="AP34" i="2"/>
  <c r="M18" i="4" s="1"/>
  <c r="BB43" i="1"/>
  <c r="I17" i="4" s="1"/>
  <c r="O5"/>
  <c r="O19"/>
  <c r="AY29" i="1"/>
  <c r="F6" i="4" s="1"/>
  <c r="AY41" i="1"/>
  <c r="F16" i="4" s="1"/>
  <c r="AY43" i="1"/>
  <c r="F17" i="4" s="1"/>
  <c r="AM43" i="2"/>
  <c r="J17" i="4" s="1"/>
  <c r="E20"/>
  <c r="E13"/>
  <c r="E23"/>
  <c r="E24"/>
  <c r="AP36" i="2"/>
  <c r="M12" i="4" s="1"/>
  <c r="AP39" i="2"/>
  <c r="M14" i="4" s="1"/>
  <c r="E14"/>
  <c r="E19"/>
  <c r="E21"/>
  <c r="E10"/>
  <c r="E12"/>
  <c r="H15"/>
  <c r="AY34" i="1"/>
  <c r="F18" i="4" s="1"/>
  <c r="E18" s="1"/>
  <c r="BB32" i="1"/>
  <c r="I7" i="4" s="1"/>
  <c r="AY32" i="1"/>
  <c r="F7" i="4" s="1"/>
  <c r="E7" s="1"/>
  <c r="BB31" i="1"/>
  <c r="I10" i="4" s="1"/>
  <c r="G10"/>
  <c r="BB28" i="1"/>
  <c r="I5" i="4" s="1"/>
  <c r="AY28" i="1"/>
  <c r="F5" i="4" s="1"/>
  <c r="E16" l="1"/>
  <c r="E6"/>
  <c r="E5"/>
  <c r="E17"/>
</calcChain>
</file>

<file path=xl/sharedStrings.xml><?xml version="1.0" encoding="utf-8"?>
<sst xmlns="http://schemas.openxmlformats.org/spreadsheetml/2006/main" count="655" uniqueCount="103">
  <si>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</si>
  <si>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</si>
  <si>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</si>
  <si>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</si>
  <si>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</si>
  <si>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</si>
  <si>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</si>
  <si>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</si>
  <si>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</si>
  <si>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</si>
  <si>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</si>
  <si>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</si>
  <si>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</si>
  <si>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</si>
  <si>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</si>
  <si>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</si>
  <si>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</si>
  <si>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</si>
  <si>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</si>
  <si>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</si>
  <si>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</si>
  <si>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</si>
  <si>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</si>
  <si>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</si>
  <si>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</si>
  <si>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</si>
  <si>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</si>
  <si>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</si>
  <si>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</si>
  <si>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</si>
  <si>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</si>
  <si>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</si>
  <si>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</si>
  <si>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</si>
  <si>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</si>
  <si>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</si>
  <si>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</si>
  <si>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</si>
  <si>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</si>
  <si>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</si>
  <si>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</si>
  <si>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</si>
  <si>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</si>
  <si>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</si>
  <si>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</si>
  <si>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</si>
  <si>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岩本　剛</t>
    <rPh sb="0" eb="2">
      <t>イワモト</t>
    </rPh>
    <rPh sb="3" eb="4">
      <t>ツヨシ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</si>
  <si>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</si>
  <si>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</si>
  <si>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</si>
  <si>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</si>
  <si>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</si>
  <si>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</si>
  <si>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</si>
  <si>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</si>
  <si>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</si>
  <si>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</si>
  <si>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</si>
  <si>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</si>
  <si>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</si>
  <si>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</si>
  <si>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</si>
  <si>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</si>
  <si>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総
ハイラン
数</t>
    <rPh sb="0" eb="1">
      <t>ソウ</t>
    </rPh>
    <rPh sb="7" eb="8">
      <t>スウ</t>
    </rPh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</si>
  <si>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</si>
  <si>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</si>
  <si>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</si>
  <si>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</si>
  <si>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</si>
  <si>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</si>
  <si>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関西・東海</t>
    <rPh sb="0" eb="2">
      <t>カンサイ</t>
    </rPh>
    <rPh sb="3" eb="5">
      <t>トウカイ</t>
    </rPh>
    <phoneticPr fontId="1"/>
  </si>
  <si>
    <t>都道府県</t>
    <rPh sb="0" eb="4">
      <t>トドウフケン</t>
    </rPh>
    <phoneticPr fontId="1"/>
  </si>
  <si>
    <t>総ハイラン数</t>
    <rPh sb="0" eb="1">
      <t>ソウ</t>
    </rPh>
    <rPh sb="5" eb="6">
      <t>スウ</t>
    </rPh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</si>
  <si>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</si>
  <si>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</si>
  <si>
    <t>イベント
ポイント</t>
    <phoneticPr fontId="1"/>
  </si>
  <si>
    <t>小林　優貴</t>
  </si>
  <si>
    <t>小林　優貴</t>
    <rPh sb="0" eb="2">
      <t>コバヤシ</t>
    </rPh>
    <rPh sb="3" eb="5">
      <t>ユウキ</t>
    </rPh>
    <phoneticPr fontId="1"/>
  </si>
  <si>
    <t>名古屋OP</t>
    <rPh sb="0" eb="3">
      <t>ナゴヤ</t>
    </rPh>
    <phoneticPr fontId="1"/>
  </si>
  <si>
    <t>※１　勝率が　６０%以上⇒黄色、８０％以上⇒赤色　　※２　名前が青色「都道府県シード」、緑色「二次予選シード」</t>
    <rPh sb="13" eb="15">
      <t>キイロ</t>
    </rPh>
    <rPh sb="19" eb="21">
      <t>イジョウ</t>
    </rPh>
    <rPh sb="22" eb="23">
      <t>アカ</t>
    </rPh>
    <rPh sb="23" eb="24">
      <t>イロ</t>
    </rPh>
    <rPh sb="29" eb="31">
      <t>ナマエ</t>
    </rPh>
    <rPh sb="32" eb="33">
      <t>アオ</t>
    </rPh>
    <rPh sb="33" eb="34">
      <t>イロ</t>
    </rPh>
    <rPh sb="35" eb="39">
      <t>トドウフケン</t>
    </rPh>
    <rPh sb="44" eb="45">
      <t>ミドリ</t>
    </rPh>
    <rPh sb="45" eb="46">
      <t>イロ</t>
    </rPh>
    <rPh sb="47" eb="49">
      <t>ニジ</t>
    </rPh>
    <rPh sb="49" eb="51">
      <t>ヨセン</t>
    </rPh>
    <phoneticPr fontId="1"/>
  </si>
  <si>
    <t>キングスポット</t>
    <phoneticPr fontId="1"/>
  </si>
  <si>
    <t>トップガン</t>
    <phoneticPr fontId="1"/>
  </si>
  <si>
    <t>キングスポット</t>
    <phoneticPr fontId="1"/>
  </si>
  <si>
    <t>京神奈</t>
    <rPh sb="0" eb="1">
      <t>キョウ</t>
    </rPh>
    <rPh sb="1" eb="2">
      <t>カミ</t>
    </rPh>
    <rPh sb="2" eb="3">
      <t>ナ</t>
    </rPh>
    <phoneticPr fontId="1"/>
  </si>
  <si>
    <t>5/26～5/27</t>
    <phoneticPr fontId="1"/>
  </si>
  <si>
    <t>和奈</t>
    <rPh sb="0" eb="1">
      <t>ワ</t>
    </rPh>
    <rPh sb="1" eb="2">
      <t>ナ</t>
    </rPh>
    <phoneticPr fontId="1"/>
  </si>
  <si>
    <t>阪奈滋</t>
    <rPh sb="0" eb="1">
      <t>ハン</t>
    </rPh>
    <rPh sb="1" eb="2">
      <t>ナ</t>
    </rPh>
    <rPh sb="2" eb="3">
      <t>ジ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</si>
  <si>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</si>
  <si>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関西ＯＰ</t>
  </si>
  <si>
    <t>全日ローテ</t>
    <phoneticPr fontId="1"/>
  </si>
  <si>
    <t>球聖戦
（女流）</t>
    <phoneticPr fontId="1"/>
  </si>
  <si>
    <t>アマ9予選</t>
    <phoneticPr fontId="1"/>
  </si>
  <si>
    <t>マスターズ
予選</t>
    <phoneticPr fontId="1"/>
  </si>
  <si>
    <t>国体予選</t>
    <phoneticPr fontId="1"/>
  </si>
  <si>
    <t>アマローテ
予選</t>
    <phoneticPr fontId="1"/>
  </si>
  <si>
    <t>サマー
カップ</t>
    <phoneticPr fontId="1"/>
  </si>
  <si>
    <t>シルバー
スター</t>
    <phoneticPr fontId="1"/>
  </si>
  <si>
    <t>学生選手権</t>
    <phoneticPr fontId="1"/>
  </si>
  <si>
    <t>京奈和</t>
    <rPh sb="0" eb="2">
      <t>ケイナ</t>
    </rPh>
    <rPh sb="2" eb="3">
      <t>ワ</t>
    </rPh>
    <phoneticPr fontId="1"/>
  </si>
  <si>
    <t>後期より復帰</t>
    <rPh sb="0" eb="2">
      <t>コウキ</t>
    </rPh>
    <rPh sb="4" eb="6">
      <t>フッキ</t>
    </rPh>
    <phoneticPr fontId="1"/>
  </si>
  <si>
    <t>後期より休会</t>
    <rPh sb="0" eb="2">
      <t>コウキ</t>
    </rPh>
    <rPh sb="4" eb="6">
      <t>キュウカイ</t>
    </rPh>
    <phoneticPr fontId="1"/>
  </si>
  <si>
    <t>退会</t>
    <rPh sb="0" eb="2">
      <t>タイカイ</t>
    </rPh>
    <phoneticPr fontId="1"/>
  </si>
  <si>
    <t>トップガン</t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</si>
</sst>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9" fontId="10" fillId="2" borderId="26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9" fontId="10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67" xfId="0" applyFont="1" applyFill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8"/>
  <sheetViews>
    <sheetView topLeftCell="N16" workbookViewId="0">
      <selection activeCell="AU37" sqref="AU37"/>
    </sheetView>
  </sheetViews>
  <sheetFormatPr defaultColWidth="8.875" defaultRowHeight="13.15" customHeight="1"/>
  <cols>
    <col min="1" max="1" width="1.125" style="26" customWidth="1"/>
    <col min="2" max="2" width="8.5" style="26" bestFit="1" customWidth="1"/>
    <col min="3" max="3" width="4.75" style="26" bestFit="1" customWidth="1"/>
    <col min="4" max="4" width="5.5" style="26" customWidth="1"/>
    <col min="5" max="5" width="3" style="26" bestFit="1" customWidth="1"/>
    <col min="6" max="6" width="3" style="26" customWidth="1"/>
    <col min="7" max="7" width="4" style="26" bestFit="1" customWidth="1"/>
    <col min="8" max="9" width="3.875" style="26" bestFit="1" customWidth="1"/>
    <col min="10" max="10" width="5.25" style="26" bestFit="1" customWidth="1"/>
    <col min="11" max="11" width="5.375" style="26" bestFit="1" customWidth="1"/>
    <col min="12" max="12" width="4.5" style="26" bestFit="1" customWidth="1"/>
    <col min="13" max="13" width="2.25" style="26" customWidth="1"/>
    <col min="14" max="14" width="8.5" style="26" bestFit="1" customWidth="1"/>
    <col min="15" max="15" width="4.75" style="26" bestFit="1" customWidth="1"/>
    <col min="16" max="16" width="5.25" style="26" bestFit="1" customWidth="1"/>
    <col min="17" max="18" width="3" style="26" bestFit="1" customWidth="1"/>
    <col min="19" max="19" width="4" style="26" bestFit="1" customWidth="1"/>
    <col min="20" max="21" width="3.875" style="26" bestFit="1" customWidth="1"/>
    <col min="22" max="22" width="5.25" style="26" bestFit="1" customWidth="1"/>
    <col min="23" max="23" width="5.375" style="26" bestFit="1" customWidth="1"/>
    <col min="24" max="24" width="4.5" style="26" bestFit="1" customWidth="1"/>
    <col min="25" max="25" width="2.25" style="26" customWidth="1"/>
    <col min="26" max="26" width="8.5" style="26" bestFit="1" customWidth="1"/>
    <col min="27" max="27" width="4.75" style="26" bestFit="1" customWidth="1"/>
    <col min="28" max="28" width="5.25" style="26" bestFit="1" customWidth="1"/>
    <col min="29" max="30" width="3" style="26" bestFit="1" customWidth="1"/>
    <col min="31" max="31" width="4" style="26" bestFit="1" customWidth="1"/>
    <col min="32" max="33" width="3.875" style="26" bestFit="1" customWidth="1"/>
    <col min="34" max="34" width="5.25" style="26" bestFit="1" customWidth="1"/>
    <col min="35" max="35" width="5.375" style="26" bestFit="1" customWidth="1"/>
    <col min="36" max="36" width="4.5" style="26" bestFit="1" customWidth="1"/>
    <col min="37" max="37" width="2.25" style="26" customWidth="1"/>
    <col min="38" max="38" width="8.5" style="26" bestFit="1" customWidth="1"/>
    <col min="39" max="39" width="4.75" style="26" bestFit="1" customWidth="1"/>
    <col min="40" max="40" width="5.25" style="26" bestFit="1" customWidth="1"/>
    <col min="41" max="42" width="3" style="26" bestFit="1" customWidth="1"/>
    <col min="43" max="43" width="4" style="26" bestFit="1" customWidth="1"/>
    <col min="44" max="45" width="3.875" style="26" bestFit="1" customWidth="1"/>
    <col min="46" max="46" width="5.25" style="26" bestFit="1" customWidth="1"/>
    <col min="47" max="47" width="5.375" style="26" bestFit="1" customWidth="1"/>
    <col min="48" max="48" width="4.5" style="26" bestFit="1" customWidth="1"/>
    <col min="49" max="49" width="2.25" style="26" customWidth="1"/>
    <col min="50" max="50" width="8.5" style="26" bestFit="1" customWidth="1"/>
    <col min="51" max="54" width="6.625" style="26" customWidth="1"/>
    <col min="55" max="55" width="11.125" style="26" customWidth="1"/>
    <col min="56" max="16384" width="8.875" style="26"/>
  </cols>
  <sheetData>
    <row r="1" spans="2:53" ht="13.15" customHeight="1" thickBot="1"/>
    <row r="2" spans="2:53" ht="13.15" customHeight="1" thickBot="1">
      <c r="B2" s="274"/>
      <c r="C2" s="27" t="s">
        <v>8</v>
      </c>
      <c r="D2" s="265" t="s">
        <v>80</v>
      </c>
      <c r="E2" s="267"/>
      <c r="F2" s="267"/>
      <c r="G2" s="267"/>
      <c r="H2" s="266"/>
      <c r="I2" s="265" t="s">
        <v>9</v>
      </c>
      <c r="J2" s="276"/>
      <c r="K2" s="277">
        <v>43107</v>
      </c>
      <c r="L2" s="278"/>
      <c r="N2" s="274"/>
      <c r="O2" s="27" t="s">
        <v>8</v>
      </c>
      <c r="P2" s="265" t="s">
        <v>81</v>
      </c>
      <c r="Q2" s="266"/>
      <c r="R2" s="266"/>
      <c r="S2" s="267"/>
      <c r="T2" s="266"/>
      <c r="U2" s="265" t="s">
        <v>9</v>
      </c>
      <c r="V2" s="276"/>
      <c r="W2" s="277">
        <v>43163</v>
      </c>
      <c r="X2" s="278"/>
      <c r="Z2" s="274"/>
      <c r="AA2" s="27" t="s">
        <v>8</v>
      </c>
      <c r="AB2" s="265" t="s">
        <v>82</v>
      </c>
      <c r="AC2" s="267"/>
      <c r="AD2" s="267"/>
      <c r="AE2" s="267"/>
      <c r="AF2" s="266"/>
      <c r="AG2" s="265" t="s">
        <v>9</v>
      </c>
      <c r="AH2" s="276"/>
      <c r="AI2" s="277">
        <v>43191</v>
      </c>
      <c r="AJ2" s="278"/>
      <c r="AL2" s="274"/>
      <c r="AM2" s="27" t="s">
        <v>8</v>
      </c>
      <c r="AN2" s="265" t="s">
        <v>81</v>
      </c>
      <c r="AO2" s="266"/>
      <c r="AP2" s="266"/>
      <c r="AQ2" s="267"/>
      <c r="AR2" s="266"/>
      <c r="AS2" s="265" t="s">
        <v>9</v>
      </c>
      <c r="AT2" s="276"/>
      <c r="AU2" s="277">
        <v>43233</v>
      </c>
      <c r="AV2" s="278"/>
      <c r="AX2" s="274"/>
      <c r="AY2" s="281" t="s">
        <v>39</v>
      </c>
      <c r="AZ2" s="270" t="s">
        <v>75</v>
      </c>
      <c r="BA2" s="268" t="s">
        <v>61</v>
      </c>
    </row>
    <row r="3" spans="2:53" ht="13.15" customHeight="1" thickBot="1">
      <c r="B3" s="275"/>
      <c r="C3" s="180" t="s">
        <v>13</v>
      </c>
      <c r="D3" s="120" t="s">
        <v>5</v>
      </c>
      <c r="E3" s="181" t="s">
        <v>20</v>
      </c>
      <c r="F3" s="183" t="s">
        <v>21</v>
      </c>
      <c r="G3" s="75" t="s">
        <v>56</v>
      </c>
      <c r="H3" s="121" t="s">
        <v>11</v>
      </c>
      <c r="I3" s="31" t="s">
        <v>12</v>
      </c>
      <c r="J3" s="33" t="s">
        <v>6</v>
      </c>
      <c r="K3" s="92" t="s">
        <v>3</v>
      </c>
      <c r="L3" s="27" t="s">
        <v>7</v>
      </c>
      <c r="N3" s="275"/>
      <c r="O3" s="28" t="s">
        <v>13</v>
      </c>
      <c r="P3" s="29" t="s">
        <v>5</v>
      </c>
      <c r="Q3" s="180" t="s">
        <v>20</v>
      </c>
      <c r="R3" s="183" t="s">
        <v>21</v>
      </c>
      <c r="S3" s="75" t="s">
        <v>56</v>
      </c>
      <c r="T3" s="30" t="s">
        <v>11</v>
      </c>
      <c r="U3" s="31" t="s">
        <v>12</v>
      </c>
      <c r="V3" s="32" t="s">
        <v>6</v>
      </c>
      <c r="W3" s="92" t="s">
        <v>3</v>
      </c>
      <c r="X3" s="27" t="s">
        <v>7</v>
      </c>
      <c r="Z3" s="275"/>
      <c r="AA3" s="28" t="s">
        <v>13</v>
      </c>
      <c r="AB3" s="29" t="s">
        <v>5</v>
      </c>
      <c r="AC3" s="180" t="s">
        <v>20</v>
      </c>
      <c r="AD3" s="182" t="s">
        <v>21</v>
      </c>
      <c r="AE3" s="30" t="s">
        <v>56</v>
      </c>
      <c r="AF3" s="30" t="s">
        <v>11</v>
      </c>
      <c r="AG3" s="31" t="s">
        <v>12</v>
      </c>
      <c r="AH3" s="32" t="s">
        <v>6</v>
      </c>
      <c r="AI3" s="33" t="s">
        <v>3</v>
      </c>
      <c r="AJ3" s="34" t="s">
        <v>7</v>
      </c>
      <c r="AL3" s="275"/>
      <c r="AM3" s="28" t="s">
        <v>13</v>
      </c>
      <c r="AN3" s="29" t="s">
        <v>5</v>
      </c>
      <c r="AO3" s="180" t="s">
        <v>20</v>
      </c>
      <c r="AP3" s="182" t="s">
        <v>21</v>
      </c>
      <c r="AQ3" s="30" t="s">
        <v>56</v>
      </c>
      <c r="AR3" s="30" t="s">
        <v>11</v>
      </c>
      <c r="AS3" s="31" t="s">
        <v>12</v>
      </c>
      <c r="AT3" s="32" t="s">
        <v>6</v>
      </c>
      <c r="AU3" s="33" t="s">
        <v>3</v>
      </c>
      <c r="AV3" s="34" t="s">
        <v>7</v>
      </c>
      <c r="AX3" s="275"/>
      <c r="AY3" s="282"/>
      <c r="AZ3" s="271"/>
      <c r="BA3" s="269"/>
    </row>
    <row r="4" spans="2:53" ht="13.15" customHeight="1">
      <c r="B4" s="63" t="s">
        <v>37</v>
      </c>
      <c r="C4" s="117">
        <v>1</v>
      </c>
      <c r="D4" s="88">
        <f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17">
        <v>8</v>
      </c>
      <c r="F4" s="118">
        <v>0</v>
      </c>
      <c r="G4" s="88">
        <f t="shared" ref="G4:G22" si="0">IF(E4="","",E4*5)</f>
        <v>40</v>
      </c>
      <c r="H4" s="119"/>
      <c r="I4" s="40"/>
      <c r="J4" s="36">
        <v>10</v>
      </c>
      <c r="K4" s="117"/>
      <c r="L4" s="36"/>
      <c r="N4" s="63" t="s">
        <v>37</v>
      </c>
      <c r="O4" s="80">
        <v>2</v>
      </c>
      <c r="P4" s="88">
        <f t="shared" ref="P4:P22" si="1">IF(O4=1,50,IF(O4=2,45,IF(O4=3,40,IF(O4=4,35,IF(O4=5,30,IF(O4=6,25,IF(O4=7,20,IF(O4=8,15,IF(O4=9,10,IF(O4=10,8,IF(O4=11,6,IF(O4=12,5,IF(O4=13,4,IF(O4=14,3,IF(O4=15,2,IF(O4=16,1,IF(O4=17,"",IF(O4=18,"",IF(O4=19,"",IF(O4=20,"",IF(O4="","")))))))))))))))))))))</f>
        <v>45</v>
      </c>
      <c r="Q4" s="78">
        <v>5</v>
      </c>
      <c r="R4" s="81">
        <v>1</v>
      </c>
      <c r="S4" s="88">
        <f>IF(Q4="","",Q4*7)</f>
        <v>35</v>
      </c>
      <c r="T4" s="72"/>
      <c r="U4" s="83">
        <v>2</v>
      </c>
      <c r="V4" s="63">
        <v>10</v>
      </c>
      <c r="W4" s="80"/>
      <c r="X4" s="63"/>
      <c r="Z4" s="63" t="s">
        <v>37</v>
      </c>
      <c r="AA4" s="63">
        <v>4</v>
      </c>
      <c r="AB4" s="88">
        <f t="shared" ref="AB4:AB22" si="2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>35</v>
      </c>
      <c r="AC4" s="62">
        <v>5</v>
      </c>
      <c r="AD4" s="65">
        <v>3</v>
      </c>
      <c r="AE4" s="88">
        <f t="shared" ref="AE4:AE22" si="3">IF(AC4="","",AC4*5)</f>
        <v>25</v>
      </c>
      <c r="AF4" s="84">
        <v>5</v>
      </c>
      <c r="AG4" s="65">
        <v>1</v>
      </c>
      <c r="AH4" s="80">
        <v>10</v>
      </c>
      <c r="AI4" s="63"/>
      <c r="AJ4" s="64"/>
      <c r="AL4" s="63" t="s">
        <v>37</v>
      </c>
      <c r="AM4" s="63">
        <v>2</v>
      </c>
      <c r="AN4" s="88">
        <f t="shared" ref="AN4:AN22" si="4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>45</v>
      </c>
      <c r="AO4" s="62">
        <v>6</v>
      </c>
      <c r="AP4" s="65">
        <v>0</v>
      </c>
      <c r="AQ4" s="88">
        <f>IF(AO4="","",AO4*7)</f>
        <v>42</v>
      </c>
      <c r="AR4" s="84"/>
      <c r="AS4" s="65">
        <v>2</v>
      </c>
      <c r="AT4" s="80">
        <v>10</v>
      </c>
      <c r="AU4" s="63"/>
      <c r="AV4" s="64"/>
      <c r="AX4" s="63" t="s">
        <v>37</v>
      </c>
      <c r="AY4" s="35">
        <v>10</v>
      </c>
      <c r="AZ4" s="35">
        <v>55</v>
      </c>
      <c r="BA4" s="36"/>
    </row>
    <row r="5" spans="2:53" ht="13.15" customHeight="1">
      <c r="B5" s="88" t="s">
        <v>36</v>
      </c>
      <c r="C5" s="39">
        <v>9</v>
      </c>
      <c r="D5" s="88">
        <f t="shared" ref="D5:D20" si="5">IF(C5=1,50,IF(C5=2,45,IF(C5=3,40,IF(C5=4,35,IF(C5=5,30,IF(C5=6,25,IF(C5=7,20,IF(C5=8,15,IF(C5=9,10,IF(C5=10,8,IF(C5=11,6,IF(C5=12,5,IF(C5=13,4,IF(C5=14,3,IF(C5=15,2,IF(C5=16,1,IF(C5=17,"",IF(C5=18,"",IF(C5=19,"",IF(C5=20,"",IF(C5="","")))))))))))))))))))))</f>
        <v>10</v>
      </c>
      <c r="E5" s="39">
        <v>4</v>
      </c>
      <c r="F5" s="99">
        <v>4</v>
      </c>
      <c r="G5" s="88">
        <f t="shared" si="0"/>
        <v>20</v>
      </c>
      <c r="H5" s="57"/>
      <c r="I5" s="41"/>
      <c r="J5" s="38">
        <v>10</v>
      </c>
      <c r="K5" s="39"/>
      <c r="L5" s="38"/>
      <c r="N5" s="88" t="s">
        <v>36</v>
      </c>
      <c r="O5" s="79">
        <v>1</v>
      </c>
      <c r="P5" s="88">
        <f t="shared" si="1"/>
        <v>50</v>
      </c>
      <c r="Q5" s="79">
        <v>6</v>
      </c>
      <c r="R5" s="82">
        <v>0</v>
      </c>
      <c r="S5" s="88">
        <f t="shared" ref="S5:S22" si="6">IF(Q5="","",Q5*7)</f>
        <v>42</v>
      </c>
      <c r="T5" s="71"/>
      <c r="U5" s="82">
        <v>2</v>
      </c>
      <c r="V5" s="66">
        <v>10</v>
      </c>
      <c r="W5" s="79"/>
      <c r="X5" s="66"/>
      <c r="Z5" s="88" t="s">
        <v>36</v>
      </c>
      <c r="AA5" s="66">
        <v>2</v>
      </c>
      <c r="AB5" s="88">
        <f t="shared" si="2"/>
        <v>45</v>
      </c>
      <c r="AC5" s="56">
        <v>7</v>
      </c>
      <c r="AD5" s="68">
        <v>1</v>
      </c>
      <c r="AE5" s="88">
        <f t="shared" si="3"/>
        <v>35</v>
      </c>
      <c r="AF5" s="85"/>
      <c r="AG5" s="68"/>
      <c r="AH5" s="79">
        <v>10</v>
      </c>
      <c r="AI5" s="66"/>
      <c r="AJ5" s="67"/>
      <c r="AL5" s="88" t="s">
        <v>36</v>
      </c>
      <c r="AM5" s="66">
        <v>3</v>
      </c>
      <c r="AN5" s="88">
        <f t="shared" si="4"/>
        <v>40</v>
      </c>
      <c r="AO5" s="56">
        <v>5</v>
      </c>
      <c r="AP5" s="68">
        <v>1</v>
      </c>
      <c r="AQ5" s="88">
        <f t="shared" ref="AQ5:AQ22" si="7">IF(AO5="","",AO5*7)</f>
        <v>35</v>
      </c>
      <c r="AR5" s="85"/>
      <c r="AS5" s="68">
        <v>1</v>
      </c>
      <c r="AT5" s="79">
        <v>10</v>
      </c>
      <c r="AU5" s="66"/>
      <c r="AV5" s="67"/>
      <c r="AX5" s="88" t="s">
        <v>36</v>
      </c>
      <c r="AY5" s="37">
        <v>10</v>
      </c>
      <c r="AZ5" s="56">
        <v>45</v>
      </c>
      <c r="BA5" s="38"/>
    </row>
    <row r="6" spans="2:53" ht="13.15" customHeight="1">
      <c r="B6" s="66" t="s">
        <v>38</v>
      </c>
      <c r="C6" s="39">
        <v>8</v>
      </c>
      <c r="D6" s="88">
        <f t="shared" si="5"/>
        <v>15</v>
      </c>
      <c r="E6" s="39">
        <v>4</v>
      </c>
      <c r="F6" s="99">
        <v>4</v>
      </c>
      <c r="G6" s="88">
        <f t="shared" si="0"/>
        <v>20</v>
      </c>
      <c r="H6" s="57"/>
      <c r="I6" s="41">
        <v>2</v>
      </c>
      <c r="J6" s="38">
        <v>10</v>
      </c>
      <c r="K6" s="39"/>
      <c r="L6" s="38"/>
      <c r="N6" s="66" t="s">
        <v>38</v>
      </c>
      <c r="O6" s="79">
        <v>4</v>
      </c>
      <c r="P6" s="88">
        <f t="shared" si="1"/>
        <v>35</v>
      </c>
      <c r="Q6" s="79">
        <v>4</v>
      </c>
      <c r="R6" s="82">
        <v>2</v>
      </c>
      <c r="S6" s="88">
        <f t="shared" si="6"/>
        <v>28</v>
      </c>
      <c r="T6" s="71"/>
      <c r="U6" s="82"/>
      <c r="V6" s="66">
        <v>10</v>
      </c>
      <c r="W6" s="79"/>
      <c r="X6" s="66"/>
      <c r="Z6" s="66" t="s">
        <v>38</v>
      </c>
      <c r="AA6" s="239"/>
      <c r="AB6" s="235" t="str">
        <f t="shared" si="2"/>
        <v/>
      </c>
      <c r="AC6" s="243"/>
      <c r="AD6" s="236"/>
      <c r="AE6" s="235" t="str">
        <f t="shared" si="3"/>
        <v/>
      </c>
      <c r="AF6" s="244"/>
      <c r="AG6" s="236"/>
      <c r="AH6" s="234"/>
      <c r="AI6" s="239"/>
      <c r="AJ6" s="245"/>
      <c r="AL6" s="66" t="s">
        <v>38</v>
      </c>
      <c r="AM6" s="66">
        <v>8</v>
      </c>
      <c r="AN6" s="88">
        <f t="shared" si="4"/>
        <v>15</v>
      </c>
      <c r="AO6" s="56">
        <v>3</v>
      </c>
      <c r="AP6" s="68">
        <v>3</v>
      </c>
      <c r="AQ6" s="88">
        <f t="shared" si="7"/>
        <v>21</v>
      </c>
      <c r="AR6" s="85"/>
      <c r="AS6" s="68">
        <v>1</v>
      </c>
      <c r="AT6" s="79">
        <v>10</v>
      </c>
      <c r="AU6" s="66"/>
      <c r="AV6" s="67"/>
      <c r="AX6" s="66" t="s">
        <v>38</v>
      </c>
      <c r="AY6" s="37">
        <v>10</v>
      </c>
      <c r="AZ6" s="56">
        <v>18</v>
      </c>
      <c r="BA6" s="38"/>
    </row>
    <row r="7" spans="2:53" ht="13.15" customHeight="1">
      <c r="B7" s="66" t="s">
        <v>60</v>
      </c>
      <c r="C7" s="79">
        <v>2</v>
      </c>
      <c r="D7" s="88">
        <f t="shared" si="5"/>
        <v>45</v>
      </c>
      <c r="E7" s="79">
        <v>7</v>
      </c>
      <c r="F7" s="68">
        <v>1</v>
      </c>
      <c r="G7" s="88">
        <f t="shared" si="0"/>
        <v>35</v>
      </c>
      <c r="H7" s="71"/>
      <c r="I7" s="82"/>
      <c r="J7" s="38">
        <v>10</v>
      </c>
      <c r="K7" s="79"/>
      <c r="L7" s="66"/>
      <c r="N7" s="66" t="s">
        <v>60</v>
      </c>
      <c r="O7" s="79">
        <v>8</v>
      </c>
      <c r="P7" s="88">
        <f t="shared" si="1"/>
        <v>15</v>
      </c>
      <c r="Q7" s="79">
        <v>2</v>
      </c>
      <c r="R7" s="82">
        <v>4</v>
      </c>
      <c r="S7" s="88">
        <f t="shared" si="6"/>
        <v>14</v>
      </c>
      <c r="T7" s="71"/>
      <c r="U7" s="82"/>
      <c r="V7" s="66">
        <v>10</v>
      </c>
      <c r="W7" s="79"/>
      <c r="X7" s="66"/>
      <c r="Z7" s="66" t="s">
        <v>60</v>
      </c>
      <c r="AA7" s="66">
        <v>10</v>
      </c>
      <c r="AB7" s="88">
        <f t="shared" si="2"/>
        <v>8</v>
      </c>
      <c r="AC7" s="56">
        <v>2</v>
      </c>
      <c r="AD7" s="68">
        <v>6</v>
      </c>
      <c r="AE7" s="88">
        <f t="shared" si="3"/>
        <v>10</v>
      </c>
      <c r="AF7" s="85"/>
      <c r="AG7" s="68"/>
      <c r="AH7" s="79">
        <v>10</v>
      </c>
      <c r="AI7" s="66"/>
      <c r="AJ7" s="67"/>
      <c r="AL7" s="66" t="s">
        <v>60</v>
      </c>
      <c r="AM7" s="66">
        <v>14</v>
      </c>
      <c r="AN7" s="88">
        <f t="shared" si="4"/>
        <v>3</v>
      </c>
      <c r="AO7" s="56">
        <v>0</v>
      </c>
      <c r="AP7" s="68">
        <v>6</v>
      </c>
      <c r="AQ7" s="88">
        <f t="shared" si="7"/>
        <v>0</v>
      </c>
      <c r="AR7" s="85"/>
      <c r="AS7" s="68"/>
      <c r="AT7" s="79">
        <v>10</v>
      </c>
      <c r="AU7" s="66"/>
      <c r="AV7" s="67"/>
      <c r="AX7" s="66" t="s">
        <v>60</v>
      </c>
      <c r="AY7" s="37">
        <v>10</v>
      </c>
      <c r="AZ7" s="56">
        <v>16</v>
      </c>
      <c r="BA7" s="38"/>
    </row>
    <row r="8" spans="2:53" ht="13.15" customHeight="1">
      <c r="B8" s="66" t="s">
        <v>49</v>
      </c>
      <c r="C8" s="79">
        <v>3</v>
      </c>
      <c r="D8" s="88">
        <f t="shared" si="5"/>
        <v>40</v>
      </c>
      <c r="E8" s="79">
        <v>6</v>
      </c>
      <c r="F8" s="68">
        <v>2</v>
      </c>
      <c r="G8" s="88">
        <f t="shared" si="0"/>
        <v>30</v>
      </c>
      <c r="H8" s="71"/>
      <c r="I8" s="82"/>
      <c r="J8" s="38">
        <v>10</v>
      </c>
      <c r="K8" s="79"/>
      <c r="L8" s="66"/>
      <c r="N8" s="66" t="s">
        <v>49</v>
      </c>
      <c r="O8" s="79">
        <v>5</v>
      </c>
      <c r="P8" s="88">
        <f t="shared" si="1"/>
        <v>30</v>
      </c>
      <c r="Q8" s="79">
        <v>3</v>
      </c>
      <c r="R8" s="82">
        <v>3</v>
      </c>
      <c r="S8" s="88">
        <f t="shared" si="6"/>
        <v>21</v>
      </c>
      <c r="T8" s="71"/>
      <c r="U8" s="82"/>
      <c r="V8" s="66">
        <v>10</v>
      </c>
      <c r="W8" s="79"/>
      <c r="X8" s="66"/>
      <c r="Z8" s="66" t="s">
        <v>49</v>
      </c>
      <c r="AA8" s="66">
        <v>3</v>
      </c>
      <c r="AB8" s="88">
        <f t="shared" si="2"/>
        <v>40</v>
      </c>
      <c r="AC8" s="56">
        <v>6</v>
      </c>
      <c r="AD8" s="68">
        <v>2</v>
      </c>
      <c r="AE8" s="88">
        <f t="shared" si="3"/>
        <v>30</v>
      </c>
      <c r="AF8" s="85"/>
      <c r="AG8" s="68"/>
      <c r="AH8" s="79">
        <v>10</v>
      </c>
      <c r="AI8" s="66"/>
      <c r="AJ8" s="67"/>
      <c r="AL8" s="66" t="s">
        <v>49</v>
      </c>
      <c r="AM8" s="66">
        <v>5</v>
      </c>
      <c r="AN8" s="88">
        <f t="shared" si="4"/>
        <v>30</v>
      </c>
      <c r="AO8" s="56">
        <v>4</v>
      </c>
      <c r="AP8" s="68">
        <v>2</v>
      </c>
      <c r="AQ8" s="88">
        <f t="shared" si="7"/>
        <v>28</v>
      </c>
      <c r="AR8" s="85"/>
      <c r="AS8" s="68"/>
      <c r="AT8" s="79">
        <v>10</v>
      </c>
      <c r="AU8" s="66"/>
      <c r="AV8" s="67"/>
      <c r="AX8" s="66" t="s">
        <v>49</v>
      </c>
      <c r="AY8" s="37">
        <v>10</v>
      </c>
      <c r="AZ8" s="56">
        <v>40</v>
      </c>
      <c r="BA8" s="38"/>
    </row>
    <row r="9" spans="2:53" ht="13.15" customHeight="1">
      <c r="B9" s="66" t="s">
        <v>46</v>
      </c>
      <c r="C9" s="79">
        <v>4</v>
      </c>
      <c r="D9" s="88">
        <f t="shared" si="5"/>
        <v>35</v>
      </c>
      <c r="E9" s="79">
        <v>5</v>
      </c>
      <c r="F9" s="68">
        <v>3</v>
      </c>
      <c r="G9" s="88">
        <f t="shared" si="0"/>
        <v>25</v>
      </c>
      <c r="H9" s="71"/>
      <c r="I9" s="82">
        <v>1</v>
      </c>
      <c r="J9" s="38">
        <v>10</v>
      </c>
      <c r="K9" s="79"/>
      <c r="L9" s="93"/>
      <c r="N9" s="66" t="s">
        <v>46</v>
      </c>
      <c r="O9" s="79">
        <v>7</v>
      </c>
      <c r="P9" s="88">
        <f t="shared" si="1"/>
        <v>20</v>
      </c>
      <c r="Q9" s="79">
        <v>3</v>
      </c>
      <c r="R9" s="82">
        <v>3</v>
      </c>
      <c r="S9" s="88">
        <f t="shared" si="6"/>
        <v>21</v>
      </c>
      <c r="T9" s="71"/>
      <c r="U9" s="82">
        <v>2</v>
      </c>
      <c r="V9" s="66">
        <v>10</v>
      </c>
      <c r="W9" s="79"/>
      <c r="X9" s="93"/>
      <c r="Z9" s="66" t="s">
        <v>46</v>
      </c>
      <c r="AA9" s="66">
        <v>1</v>
      </c>
      <c r="AB9" s="88">
        <f t="shared" si="2"/>
        <v>50</v>
      </c>
      <c r="AC9" s="56">
        <v>7</v>
      </c>
      <c r="AD9" s="68">
        <v>1</v>
      </c>
      <c r="AE9" s="88">
        <f t="shared" si="3"/>
        <v>35</v>
      </c>
      <c r="AF9" s="85"/>
      <c r="AG9" s="68">
        <v>1</v>
      </c>
      <c r="AH9" s="79">
        <v>10</v>
      </c>
      <c r="AI9" s="66"/>
      <c r="AJ9" s="69"/>
      <c r="AL9" s="66" t="s">
        <v>46</v>
      </c>
      <c r="AM9" s="66">
        <v>4</v>
      </c>
      <c r="AN9" s="88">
        <f t="shared" si="4"/>
        <v>35</v>
      </c>
      <c r="AO9" s="56">
        <v>4</v>
      </c>
      <c r="AP9" s="68">
        <v>2</v>
      </c>
      <c r="AQ9" s="88">
        <f t="shared" si="7"/>
        <v>28</v>
      </c>
      <c r="AR9" s="85"/>
      <c r="AS9" s="68"/>
      <c r="AT9" s="79">
        <v>10</v>
      </c>
      <c r="AU9" s="66"/>
      <c r="AV9" s="69"/>
      <c r="AX9" s="66" t="s">
        <v>46</v>
      </c>
      <c r="AY9" s="37">
        <v>10</v>
      </c>
      <c r="AZ9" s="56">
        <v>20</v>
      </c>
      <c r="BA9" s="38"/>
    </row>
    <row r="10" spans="2:53" ht="13.15" customHeight="1">
      <c r="B10" s="66" t="s">
        <v>59</v>
      </c>
      <c r="C10" s="79">
        <v>5</v>
      </c>
      <c r="D10" s="88">
        <f t="shared" si="5"/>
        <v>30</v>
      </c>
      <c r="E10" s="79">
        <v>4</v>
      </c>
      <c r="F10" s="68">
        <v>4</v>
      </c>
      <c r="G10" s="88">
        <f t="shared" si="0"/>
        <v>20</v>
      </c>
      <c r="H10" s="71">
        <v>5</v>
      </c>
      <c r="I10" s="82">
        <v>1</v>
      </c>
      <c r="J10" s="38">
        <v>10</v>
      </c>
      <c r="K10" s="79"/>
      <c r="L10" s="66"/>
      <c r="N10" s="66" t="s">
        <v>59</v>
      </c>
      <c r="O10" s="79">
        <v>11</v>
      </c>
      <c r="P10" s="88">
        <f t="shared" si="1"/>
        <v>6</v>
      </c>
      <c r="Q10" s="79">
        <v>1</v>
      </c>
      <c r="R10" s="82">
        <v>5</v>
      </c>
      <c r="S10" s="88">
        <f t="shared" si="6"/>
        <v>7</v>
      </c>
      <c r="T10" s="71"/>
      <c r="U10" s="82"/>
      <c r="V10" s="66">
        <v>10</v>
      </c>
      <c r="W10" s="79"/>
      <c r="X10" s="66"/>
      <c r="Z10" s="66" t="s">
        <v>59</v>
      </c>
      <c r="AA10" s="66">
        <v>5</v>
      </c>
      <c r="AB10" s="88">
        <f t="shared" si="2"/>
        <v>30</v>
      </c>
      <c r="AC10" s="56">
        <v>5</v>
      </c>
      <c r="AD10" s="68">
        <v>3</v>
      </c>
      <c r="AE10" s="88">
        <f t="shared" si="3"/>
        <v>25</v>
      </c>
      <c r="AF10" s="85"/>
      <c r="AG10" s="68">
        <v>1</v>
      </c>
      <c r="AH10" s="79">
        <v>10</v>
      </c>
      <c r="AI10" s="66"/>
      <c r="AJ10" s="67"/>
      <c r="AL10" s="66" t="s">
        <v>59</v>
      </c>
      <c r="AM10" s="239"/>
      <c r="AN10" s="235" t="str">
        <f t="shared" si="4"/>
        <v/>
      </c>
      <c r="AO10" s="243"/>
      <c r="AP10" s="236"/>
      <c r="AQ10" s="235" t="str">
        <f t="shared" si="7"/>
        <v/>
      </c>
      <c r="AR10" s="244"/>
      <c r="AS10" s="236"/>
      <c r="AT10" s="234"/>
      <c r="AU10" s="239"/>
      <c r="AV10" s="245"/>
      <c r="AX10" s="66" t="s">
        <v>59</v>
      </c>
      <c r="AY10" s="243"/>
      <c r="AZ10" s="56"/>
      <c r="BA10" s="38"/>
    </row>
    <row r="11" spans="2:53" ht="13.15" customHeight="1">
      <c r="B11" s="66" t="s">
        <v>41</v>
      </c>
      <c r="C11" s="79">
        <v>7</v>
      </c>
      <c r="D11" s="88">
        <f t="shared" si="5"/>
        <v>20</v>
      </c>
      <c r="E11" s="79">
        <v>4</v>
      </c>
      <c r="F11" s="68">
        <v>4</v>
      </c>
      <c r="G11" s="88">
        <f t="shared" si="0"/>
        <v>20</v>
      </c>
      <c r="H11" s="71"/>
      <c r="I11" s="82"/>
      <c r="J11" s="38">
        <v>10</v>
      </c>
      <c r="K11" s="79"/>
      <c r="L11" s="66"/>
      <c r="N11" s="66" t="s">
        <v>41</v>
      </c>
      <c r="O11" s="79">
        <v>9</v>
      </c>
      <c r="P11" s="88">
        <f t="shared" si="1"/>
        <v>10</v>
      </c>
      <c r="Q11" s="79">
        <v>2</v>
      </c>
      <c r="R11" s="82">
        <v>4</v>
      </c>
      <c r="S11" s="88">
        <f t="shared" si="6"/>
        <v>14</v>
      </c>
      <c r="T11" s="71"/>
      <c r="U11" s="82"/>
      <c r="V11" s="66">
        <v>10</v>
      </c>
      <c r="W11" s="79"/>
      <c r="X11" s="66"/>
      <c r="Z11" s="66" t="s">
        <v>41</v>
      </c>
      <c r="AA11" s="239"/>
      <c r="AB11" s="235" t="str">
        <f t="shared" si="2"/>
        <v/>
      </c>
      <c r="AC11" s="243"/>
      <c r="AD11" s="236"/>
      <c r="AE11" s="235" t="str">
        <f t="shared" si="3"/>
        <v/>
      </c>
      <c r="AF11" s="244"/>
      <c r="AG11" s="236"/>
      <c r="AH11" s="234"/>
      <c r="AI11" s="239"/>
      <c r="AJ11" s="245"/>
      <c r="AL11" s="66" t="s">
        <v>41</v>
      </c>
      <c r="AM11" s="66">
        <v>6</v>
      </c>
      <c r="AN11" s="88">
        <f t="shared" si="4"/>
        <v>25</v>
      </c>
      <c r="AO11" s="56">
        <v>4</v>
      </c>
      <c r="AP11" s="68">
        <v>2</v>
      </c>
      <c r="AQ11" s="88">
        <f t="shared" si="7"/>
        <v>28</v>
      </c>
      <c r="AR11" s="85"/>
      <c r="AS11" s="68"/>
      <c r="AT11" s="79">
        <v>10</v>
      </c>
      <c r="AU11" s="66"/>
      <c r="AV11" s="67"/>
      <c r="AX11" s="66" t="s">
        <v>41</v>
      </c>
      <c r="AY11" s="37">
        <v>10</v>
      </c>
      <c r="AZ11" s="56">
        <v>35</v>
      </c>
      <c r="BA11" s="38"/>
    </row>
    <row r="12" spans="2:53" ht="13.15" customHeight="1">
      <c r="B12" s="66" t="s">
        <v>40</v>
      </c>
      <c r="C12" s="79">
        <v>6</v>
      </c>
      <c r="D12" s="88">
        <f t="shared" si="5"/>
        <v>25</v>
      </c>
      <c r="E12" s="79">
        <v>4</v>
      </c>
      <c r="F12" s="68">
        <v>4</v>
      </c>
      <c r="G12" s="88">
        <f t="shared" si="0"/>
        <v>20</v>
      </c>
      <c r="H12" s="71"/>
      <c r="I12" s="82"/>
      <c r="J12" s="38">
        <v>10</v>
      </c>
      <c r="K12" s="79"/>
      <c r="L12" s="66"/>
      <c r="N12" s="66" t="s">
        <v>40</v>
      </c>
      <c r="O12" s="234"/>
      <c r="P12" s="235" t="str">
        <f t="shared" si="1"/>
        <v/>
      </c>
      <c r="Q12" s="234"/>
      <c r="R12" s="238"/>
      <c r="S12" s="235" t="str">
        <f t="shared" si="6"/>
        <v/>
      </c>
      <c r="T12" s="237"/>
      <c r="U12" s="238"/>
      <c r="V12" s="239"/>
      <c r="W12" s="234"/>
      <c r="X12" s="239"/>
      <c r="Z12" s="66" t="s">
        <v>40</v>
      </c>
      <c r="AA12" s="66">
        <v>8</v>
      </c>
      <c r="AB12" s="88">
        <f t="shared" si="2"/>
        <v>15</v>
      </c>
      <c r="AC12" s="56">
        <v>3</v>
      </c>
      <c r="AD12" s="68">
        <v>5</v>
      </c>
      <c r="AE12" s="88">
        <f t="shared" si="3"/>
        <v>15</v>
      </c>
      <c r="AF12" s="85"/>
      <c r="AG12" s="68"/>
      <c r="AH12" s="79">
        <v>10</v>
      </c>
      <c r="AI12" s="66"/>
      <c r="AJ12" s="67"/>
      <c r="AL12" s="66" t="s">
        <v>40</v>
      </c>
      <c r="AM12" s="66">
        <v>10</v>
      </c>
      <c r="AN12" s="88">
        <f t="shared" si="4"/>
        <v>8</v>
      </c>
      <c r="AO12" s="56">
        <v>2</v>
      </c>
      <c r="AP12" s="68">
        <v>4</v>
      </c>
      <c r="AQ12" s="88">
        <f t="shared" si="7"/>
        <v>14</v>
      </c>
      <c r="AR12" s="85"/>
      <c r="AS12" s="68"/>
      <c r="AT12" s="79">
        <v>10</v>
      </c>
      <c r="AU12" s="66"/>
      <c r="AV12" s="67"/>
      <c r="AX12" s="66" t="s">
        <v>40</v>
      </c>
      <c r="AY12" s="37">
        <v>10</v>
      </c>
      <c r="AZ12" s="56">
        <v>50</v>
      </c>
      <c r="BA12" s="38"/>
    </row>
    <row r="13" spans="2:53" ht="13.15" customHeight="1">
      <c r="B13" s="66" t="s">
        <v>43</v>
      </c>
      <c r="C13" s="79">
        <v>12</v>
      </c>
      <c r="D13" s="88">
        <f t="shared" si="5"/>
        <v>5</v>
      </c>
      <c r="E13" s="79">
        <v>2</v>
      </c>
      <c r="F13" s="68">
        <v>6</v>
      </c>
      <c r="G13" s="88">
        <f t="shared" si="0"/>
        <v>10</v>
      </c>
      <c r="H13" s="71"/>
      <c r="I13" s="82"/>
      <c r="J13" s="38">
        <v>10</v>
      </c>
      <c r="K13" s="79"/>
      <c r="L13" s="66"/>
      <c r="N13" s="66" t="s">
        <v>43</v>
      </c>
      <c r="O13" s="79">
        <v>12</v>
      </c>
      <c r="P13" s="88">
        <f t="shared" si="1"/>
        <v>5</v>
      </c>
      <c r="Q13" s="79">
        <v>1</v>
      </c>
      <c r="R13" s="82">
        <v>5</v>
      </c>
      <c r="S13" s="88">
        <f t="shared" si="6"/>
        <v>7</v>
      </c>
      <c r="T13" s="71"/>
      <c r="U13" s="82"/>
      <c r="V13" s="66">
        <v>10</v>
      </c>
      <c r="W13" s="79"/>
      <c r="X13" s="66"/>
      <c r="Z13" s="66" t="s">
        <v>43</v>
      </c>
      <c r="AA13" s="66">
        <v>11</v>
      </c>
      <c r="AB13" s="88">
        <f t="shared" si="2"/>
        <v>6</v>
      </c>
      <c r="AC13" s="56">
        <v>2</v>
      </c>
      <c r="AD13" s="68">
        <v>6</v>
      </c>
      <c r="AE13" s="88">
        <f t="shared" si="3"/>
        <v>10</v>
      </c>
      <c r="AF13" s="85"/>
      <c r="AG13" s="68"/>
      <c r="AH13" s="79">
        <v>10</v>
      </c>
      <c r="AI13" s="66"/>
      <c r="AJ13" s="67"/>
      <c r="AL13" s="66" t="s">
        <v>43</v>
      </c>
      <c r="AM13" s="66">
        <v>11</v>
      </c>
      <c r="AN13" s="88">
        <f t="shared" si="4"/>
        <v>6</v>
      </c>
      <c r="AO13" s="56">
        <v>1</v>
      </c>
      <c r="AP13" s="68">
        <v>5</v>
      </c>
      <c r="AQ13" s="88">
        <f t="shared" si="7"/>
        <v>7</v>
      </c>
      <c r="AR13" s="85"/>
      <c r="AS13" s="68"/>
      <c r="AT13" s="79">
        <v>10</v>
      </c>
      <c r="AU13" s="66"/>
      <c r="AV13" s="67"/>
      <c r="AX13" s="66" t="s">
        <v>43</v>
      </c>
      <c r="AY13" s="37">
        <v>10</v>
      </c>
      <c r="AZ13" s="56">
        <v>25</v>
      </c>
      <c r="BA13" s="38"/>
    </row>
    <row r="14" spans="2:53" ht="13.15" customHeight="1">
      <c r="B14" s="192" t="s">
        <v>73</v>
      </c>
      <c r="C14" s="79">
        <v>13</v>
      </c>
      <c r="D14" s="88">
        <f t="shared" si="5"/>
        <v>4</v>
      </c>
      <c r="E14" s="79">
        <v>1</v>
      </c>
      <c r="F14" s="68">
        <v>7</v>
      </c>
      <c r="G14" s="88">
        <f t="shared" si="0"/>
        <v>5</v>
      </c>
      <c r="H14" s="71"/>
      <c r="I14" s="82"/>
      <c r="J14" s="66">
        <v>10</v>
      </c>
      <c r="K14" s="79"/>
      <c r="L14" s="66"/>
      <c r="N14" s="192" t="s">
        <v>73</v>
      </c>
      <c r="O14" s="234"/>
      <c r="P14" s="235" t="str">
        <f t="shared" si="1"/>
        <v/>
      </c>
      <c r="Q14" s="234"/>
      <c r="R14" s="238"/>
      <c r="S14" s="235" t="str">
        <f t="shared" si="6"/>
        <v/>
      </c>
      <c r="T14" s="237"/>
      <c r="U14" s="238"/>
      <c r="V14" s="239"/>
      <c r="W14" s="234"/>
      <c r="X14" s="239"/>
      <c r="Z14" s="192" t="s">
        <v>73</v>
      </c>
      <c r="AA14" s="66">
        <v>9</v>
      </c>
      <c r="AB14" s="88">
        <f t="shared" si="2"/>
        <v>10</v>
      </c>
      <c r="AC14" s="56">
        <v>3</v>
      </c>
      <c r="AD14" s="68">
        <v>5</v>
      </c>
      <c r="AE14" s="88">
        <f t="shared" si="3"/>
        <v>15</v>
      </c>
      <c r="AF14" s="85"/>
      <c r="AG14" s="68"/>
      <c r="AH14" s="79">
        <v>10</v>
      </c>
      <c r="AI14" s="66"/>
      <c r="AJ14" s="67"/>
      <c r="AL14" s="192" t="s">
        <v>73</v>
      </c>
      <c r="AM14" s="66">
        <v>7</v>
      </c>
      <c r="AN14" s="88">
        <f t="shared" si="4"/>
        <v>20</v>
      </c>
      <c r="AO14" s="56">
        <v>3</v>
      </c>
      <c r="AP14" s="68">
        <v>3</v>
      </c>
      <c r="AQ14" s="88">
        <f t="shared" si="7"/>
        <v>21</v>
      </c>
      <c r="AR14" s="85"/>
      <c r="AS14" s="68"/>
      <c r="AT14" s="79">
        <v>10</v>
      </c>
      <c r="AU14" s="66"/>
      <c r="AV14" s="67"/>
      <c r="AX14" s="192" t="s">
        <v>73</v>
      </c>
      <c r="AY14" s="37">
        <v>10</v>
      </c>
      <c r="AZ14" s="56"/>
      <c r="BA14" s="38"/>
    </row>
    <row r="15" spans="2:53" ht="13.15" customHeight="1">
      <c r="B15" s="66" t="s">
        <v>64</v>
      </c>
      <c r="C15" s="234"/>
      <c r="D15" s="235" t="str">
        <f t="shared" si="5"/>
        <v/>
      </c>
      <c r="E15" s="234"/>
      <c r="F15" s="236"/>
      <c r="G15" s="235" t="str">
        <f t="shared" si="0"/>
        <v/>
      </c>
      <c r="H15" s="237"/>
      <c r="I15" s="238"/>
      <c r="J15" s="239"/>
      <c r="K15" s="234"/>
      <c r="L15" s="239"/>
      <c r="N15" s="66" t="s">
        <v>64</v>
      </c>
      <c r="O15" s="79">
        <v>3</v>
      </c>
      <c r="P15" s="88">
        <f t="shared" si="1"/>
        <v>40</v>
      </c>
      <c r="Q15" s="79">
        <v>4</v>
      </c>
      <c r="R15" s="82">
        <v>2</v>
      </c>
      <c r="S15" s="88">
        <f t="shared" si="6"/>
        <v>28</v>
      </c>
      <c r="T15" s="71">
        <v>5</v>
      </c>
      <c r="U15" s="82">
        <v>1</v>
      </c>
      <c r="V15" s="66">
        <v>10</v>
      </c>
      <c r="W15" s="79"/>
      <c r="X15" s="66"/>
      <c r="Z15" s="66" t="s">
        <v>64</v>
      </c>
      <c r="AA15" s="66">
        <v>7</v>
      </c>
      <c r="AB15" s="88">
        <f t="shared" si="2"/>
        <v>20</v>
      </c>
      <c r="AC15" s="56">
        <v>4</v>
      </c>
      <c r="AD15" s="68">
        <v>4</v>
      </c>
      <c r="AE15" s="88">
        <f t="shared" si="3"/>
        <v>20</v>
      </c>
      <c r="AF15" s="85"/>
      <c r="AG15" s="68"/>
      <c r="AH15" s="79">
        <v>10</v>
      </c>
      <c r="AI15" s="66"/>
      <c r="AJ15" s="67"/>
      <c r="AL15" s="66" t="s">
        <v>64</v>
      </c>
      <c r="AM15" s="66">
        <v>1</v>
      </c>
      <c r="AN15" s="88">
        <f t="shared" si="4"/>
        <v>50</v>
      </c>
      <c r="AO15" s="56">
        <v>6</v>
      </c>
      <c r="AP15" s="68">
        <v>0</v>
      </c>
      <c r="AQ15" s="88">
        <f t="shared" si="7"/>
        <v>42</v>
      </c>
      <c r="AR15" s="85">
        <v>5</v>
      </c>
      <c r="AS15" s="68">
        <v>1</v>
      </c>
      <c r="AT15" s="79">
        <v>10</v>
      </c>
      <c r="AU15" s="66"/>
      <c r="AV15" s="67"/>
      <c r="AX15" s="66" t="s">
        <v>64</v>
      </c>
      <c r="AY15" s="243"/>
      <c r="AZ15" s="56">
        <v>60</v>
      </c>
      <c r="BA15" s="38"/>
    </row>
    <row r="16" spans="2:53" ht="13.15" customHeight="1">
      <c r="B16" s="66" t="s">
        <v>45</v>
      </c>
      <c r="C16" s="79">
        <v>10</v>
      </c>
      <c r="D16" s="88">
        <f t="shared" si="5"/>
        <v>8</v>
      </c>
      <c r="E16" s="79">
        <v>3</v>
      </c>
      <c r="F16" s="68">
        <v>5</v>
      </c>
      <c r="G16" s="88">
        <f t="shared" si="0"/>
        <v>15</v>
      </c>
      <c r="H16" s="71"/>
      <c r="I16" s="82"/>
      <c r="J16" s="66">
        <v>10</v>
      </c>
      <c r="K16" s="79"/>
      <c r="L16" s="66"/>
      <c r="N16" s="66" t="s">
        <v>45</v>
      </c>
      <c r="O16" s="234"/>
      <c r="P16" s="235" t="str">
        <f t="shared" si="1"/>
        <v/>
      </c>
      <c r="Q16" s="234"/>
      <c r="R16" s="238"/>
      <c r="S16" s="235" t="str">
        <f t="shared" si="6"/>
        <v/>
      </c>
      <c r="T16" s="237"/>
      <c r="U16" s="238"/>
      <c r="V16" s="239"/>
      <c r="W16" s="234"/>
      <c r="X16" s="239"/>
      <c r="Z16" s="66" t="s">
        <v>45</v>
      </c>
      <c r="AA16" s="239"/>
      <c r="AB16" s="235" t="str">
        <f t="shared" si="2"/>
        <v/>
      </c>
      <c r="AC16" s="243"/>
      <c r="AD16" s="236"/>
      <c r="AE16" s="235" t="str">
        <f t="shared" si="3"/>
        <v/>
      </c>
      <c r="AF16" s="244"/>
      <c r="AG16" s="236"/>
      <c r="AH16" s="234"/>
      <c r="AI16" s="239"/>
      <c r="AJ16" s="245"/>
      <c r="AL16" s="66" t="s">
        <v>45</v>
      </c>
      <c r="AM16" s="66">
        <v>9</v>
      </c>
      <c r="AN16" s="88">
        <f t="shared" si="4"/>
        <v>10</v>
      </c>
      <c r="AO16" s="56">
        <v>2</v>
      </c>
      <c r="AP16" s="68">
        <v>4</v>
      </c>
      <c r="AQ16" s="88">
        <f t="shared" si="7"/>
        <v>14</v>
      </c>
      <c r="AR16" s="85"/>
      <c r="AS16" s="68"/>
      <c r="AT16" s="79">
        <v>10</v>
      </c>
      <c r="AU16" s="66"/>
      <c r="AV16" s="67"/>
      <c r="AX16" s="66" t="s">
        <v>45</v>
      </c>
      <c r="AY16" s="243"/>
      <c r="AZ16" s="56"/>
      <c r="BA16" s="38"/>
    </row>
    <row r="17" spans="2:55" ht="13.15" customHeight="1">
      <c r="B17" s="66" t="s">
        <v>44</v>
      </c>
      <c r="C17" s="79">
        <v>14</v>
      </c>
      <c r="D17" s="88">
        <f t="shared" si="5"/>
        <v>3</v>
      </c>
      <c r="E17" s="79">
        <v>1</v>
      </c>
      <c r="F17" s="68">
        <v>7</v>
      </c>
      <c r="G17" s="88">
        <f t="shared" si="0"/>
        <v>5</v>
      </c>
      <c r="H17" s="71"/>
      <c r="I17" s="82"/>
      <c r="J17" s="66">
        <v>10</v>
      </c>
      <c r="K17" s="79"/>
      <c r="L17" s="66"/>
      <c r="N17" s="66" t="s">
        <v>44</v>
      </c>
      <c r="O17" s="79">
        <v>10</v>
      </c>
      <c r="P17" s="88">
        <f t="shared" si="1"/>
        <v>8</v>
      </c>
      <c r="Q17" s="79">
        <v>2</v>
      </c>
      <c r="R17" s="82">
        <v>4</v>
      </c>
      <c r="S17" s="88">
        <f t="shared" si="6"/>
        <v>14</v>
      </c>
      <c r="T17" s="71"/>
      <c r="U17" s="82"/>
      <c r="V17" s="66">
        <v>10</v>
      </c>
      <c r="W17" s="79"/>
      <c r="X17" s="66"/>
      <c r="Z17" s="66" t="s">
        <v>44</v>
      </c>
      <c r="AA17" s="66">
        <v>12</v>
      </c>
      <c r="AB17" s="88">
        <f t="shared" si="2"/>
        <v>5</v>
      </c>
      <c r="AC17" s="56">
        <v>0</v>
      </c>
      <c r="AD17" s="68">
        <v>8</v>
      </c>
      <c r="AE17" s="88">
        <f t="shared" si="3"/>
        <v>0</v>
      </c>
      <c r="AF17" s="85"/>
      <c r="AG17" s="68"/>
      <c r="AH17" s="79">
        <v>10</v>
      </c>
      <c r="AI17" s="66"/>
      <c r="AJ17" s="67"/>
      <c r="AL17" s="66" t="s">
        <v>44</v>
      </c>
      <c r="AM17" s="66">
        <v>13</v>
      </c>
      <c r="AN17" s="88">
        <f t="shared" si="4"/>
        <v>4</v>
      </c>
      <c r="AO17" s="56">
        <v>1</v>
      </c>
      <c r="AP17" s="68">
        <v>5</v>
      </c>
      <c r="AQ17" s="88">
        <f t="shared" si="7"/>
        <v>7</v>
      </c>
      <c r="AR17" s="85"/>
      <c r="AS17" s="68"/>
      <c r="AT17" s="79">
        <v>10</v>
      </c>
      <c r="AU17" s="66"/>
      <c r="AV17" s="67"/>
      <c r="AX17" s="66" t="s">
        <v>44</v>
      </c>
      <c r="AY17" s="37">
        <v>10</v>
      </c>
      <c r="AZ17" s="56">
        <v>14</v>
      </c>
      <c r="BA17" s="38"/>
    </row>
    <row r="18" spans="2:55" ht="13.15" customHeight="1">
      <c r="B18" s="66" t="s">
        <v>76</v>
      </c>
      <c r="C18" s="234"/>
      <c r="D18" s="235" t="str">
        <f t="shared" si="5"/>
        <v/>
      </c>
      <c r="E18" s="234"/>
      <c r="F18" s="236"/>
      <c r="G18" s="235" t="str">
        <f t="shared" si="0"/>
        <v/>
      </c>
      <c r="H18" s="237"/>
      <c r="I18" s="238"/>
      <c r="J18" s="239"/>
      <c r="K18" s="234"/>
      <c r="L18" s="239"/>
      <c r="N18" s="66" t="s">
        <v>76</v>
      </c>
      <c r="O18" s="234"/>
      <c r="P18" s="235" t="str">
        <f t="shared" si="1"/>
        <v/>
      </c>
      <c r="Q18" s="234"/>
      <c r="R18" s="238"/>
      <c r="S18" s="235" t="str">
        <f t="shared" si="6"/>
        <v/>
      </c>
      <c r="T18" s="237"/>
      <c r="U18" s="238"/>
      <c r="V18" s="239"/>
      <c r="W18" s="234"/>
      <c r="X18" s="239"/>
      <c r="Z18" s="66" t="s">
        <v>76</v>
      </c>
      <c r="AA18" s="239"/>
      <c r="AB18" s="235" t="str">
        <f t="shared" si="2"/>
        <v/>
      </c>
      <c r="AC18" s="243"/>
      <c r="AD18" s="236"/>
      <c r="AE18" s="235" t="str">
        <f t="shared" si="3"/>
        <v/>
      </c>
      <c r="AF18" s="244"/>
      <c r="AG18" s="236"/>
      <c r="AH18" s="234"/>
      <c r="AI18" s="239"/>
      <c r="AJ18" s="245"/>
      <c r="AL18" s="66" t="s">
        <v>76</v>
      </c>
      <c r="AM18" s="239"/>
      <c r="AN18" s="235" t="str">
        <f t="shared" si="4"/>
        <v/>
      </c>
      <c r="AO18" s="243"/>
      <c r="AP18" s="236"/>
      <c r="AQ18" s="235" t="str">
        <f t="shared" si="7"/>
        <v/>
      </c>
      <c r="AR18" s="244"/>
      <c r="AS18" s="236"/>
      <c r="AT18" s="234"/>
      <c r="AU18" s="239"/>
      <c r="AV18" s="245"/>
      <c r="AX18" s="66" t="s">
        <v>76</v>
      </c>
      <c r="AY18" s="243"/>
      <c r="AZ18" s="56">
        <v>15</v>
      </c>
      <c r="BA18" s="38"/>
    </row>
    <row r="19" spans="2:55" ht="13.15" customHeight="1">
      <c r="B19" s="66" t="s">
        <v>47</v>
      </c>
      <c r="C19" s="78">
        <v>11</v>
      </c>
      <c r="D19" s="88">
        <f t="shared" si="5"/>
        <v>6</v>
      </c>
      <c r="E19" s="78">
        <v>3</v>
      </c>
      <c r="F19" s="90">
        <v>5</v>
      </c>
      <c r="G19" s="88">
        <f t="shared" si="0"/>
        <v>15</v>
      </c>
      <c r="H19" s="95"/>
      <c r="I19" s="81"/>
      <c r="J19" s="88">
        <v>10</v>
      </c>
      <c r="K19" s="78"/>
      <c r="L19" s="88"/>
      <c r="N19" s="66" t="s">
        <v>47</v>
      </c>
      <c r="O19" s="79">
        <v>6</v>
      </c>
      <c r="P19" s="88">
        <f t="shared" si="1"/>
        <v>25</v>
      </c>
      <c r="Q19" s="79">
        <v>3</v>
      </c>
      <c r="R19" s="82">
        <v>3</v>
      </c>
      <c r="S19" s="88">
        <f t="shared" si="6"/>
        <v>21</v>
      </c>
      <c r="T19" s="71"/>
      <c r="U19" s="82"/>
      <c r="V19" s="66">
        <v>10</v>
      </c>
      <c r="W19" s="79"/>
      <c r="X19" s="66"/>
      <c r="Z19" s="66" t="s">
        <v>47</v>
      </c>
      <c r="AA19" s="66">
        <v>6</v>
      </c>
      <c r="AB19" s="88">
        <f t="shared" si="2"/>
        <v>25</v>
      </c>
      <c r="AC19" s="56">
        <v>4</v>
      </c>
      <c r="AD19" s="68">
        <v>4</v>
      </c>
      <c r="AE19" s="88">
        <f t="shared" si="3"/>
        <v>20</v>
      </c>
      <c r="AF19" s="85"/>
      <c r="AG19" s="68"/>
      <c r="AH19" s="79">
        <v>10</v>
      </c>
      <c r="AI19" s="66"/>
      <c r="AJ19" s="67"/>
      <c r="AL19" s="66" t="s">
        <v>47</v>
      </c>
      <c r="AM19" s="66">
        <v>12</v>
      </c>
      <c r="AN19" s="88">
        <f t="shared" si="4"/>
        <v>5</v>
      </c>
      <c r="AO19" s="56">
        <v>1</v>
      </c>
      <c r="AP19" s="68">
        <v>5</v>
      </c>
      <c r="AQ19" s="88">
        <f t="shared" si="7"/>
        <v>7</v>
      </c>
      <c r="AR19" s="85"/>
      <c r="AS19" s="68"/>
      <c r="AT19" s="79">
        <v>10</v>
      </c>
      <c r="AU19" s="66"/>
      <c r="AV19" s="67"/>
      <c r="AX19" s="66" t="s">
        <v>47</v>
      </c>
      <c r="AY19" s="249"/>
      <c r="AZ19" s="150"/>
      <c r="BA19" s="36"/>
    </row>
    <row r="20" spans="2:55" ht="13.15" customHeight="1">
      <c r="B20" s="66" t="s">
        <v>42</v>
      </c>
      <c r="C20" s="234"/>
      <c r="D20" s="235" t="str">
        <f t="shared" si="5"/>
        <v/>
      </c>
      <c r="E20" s="234"/>
      <c r="F20" s="236"/>
      <c r="G20" s="235" t="str">
        <f t="shared" si="0"/>
        <v/>
      </c>
      <c r="H20" s="237"/>
      <c r="I20" s="238"/>
      <c r="J20" s="239"/>
      <c r="K20" s="234"/>
      <c r="L20" s="239"/>
      <c r="N20" s="66" t="s">
        <v>42</v>
      </c>
      <c r="O20" s="240"/>
      <c r="P20" s="235" t="str">
        <f t="shared" si="1"/>
        <v/>
      </c>
      <c r="Q20" s="241"/>
      <c r="R20" s="242"/>
      <c r="S20" s="235" t="str">
        <f t="shared" si="6"/>
        <v/>
      </c>
      <c r="T20" s="241"/>
      <c r="U20" s="242"/>
      <c r="V20" s="235"/>
      <c r="W20" s="240"/>
      <c r="X20" s="235"/>
      <c r="Z20" s="66" t="s">
        <v>42</v>
      </c>
      <c r="AA20" s="235"/>
      <c r="AB20" s="235" t="str">
        <f t="shared" si="2"/>
        <v/>
      </c>
      <c r="AC20" s="246"/>
      <c r="AD20" s="247"/>
      <c r="AE20" s="235" t="str">
        <f t="shared" si="3"/>
        <v/>
      </c>
      <c r="AF20" s="246"/>
      <c r="AG20" s="247"/>
      <c r="AH20" s="240"/>
      <c r="AI20" s="235"/>
      <c r="AJ20" s="248"/>
      <c r="AL20" s="66" t="s">
        <v>42</v>
      </c>
      <c r="AM20" s="239"/>
      <c r="AN20" s="239" t="str">
        <f t="shared" si="4"/>
        <v/>
      </c>
      <c r="AO20" s="244"/>
      <c r="AP20" s="236"/>
      <c r="AQ20" s="239" t="str">
        <f t="shared" si="7"/>
        <v/>
      </c>
      <c r="AR20" s="244"/>
      <c r="AS20" s="236"/>
      <c r="AT20" s="234"/>
      <c r="AU20" s="239"/>
      <c r="AV20" s="245"/>
      <c r="AX20" s="66" t="s">
        <v>42</v>
      </c>
      <c r="AY20" s="243"/>
      <c r="AZ20" s="56">
        <v>30</v>
      </c>
      <c r="BA20" s="38"/>
    </row>
    <row r="21" spans="2:55" ht="13.15" customHeight="1">
      <c r="B21" s="66"/>
      <c r="C21" s="79"/>
      <c r="D21" s="66"/>
      <c r="E21" s="79"/>
      <c r="F21" s="68"/>
      <c r="G21" s="66" t="str">
        <f t="shared" si="0"/>
        <v/>
      </c>
      <c r="H21" s="71"/>
      <c r="I21" s="82"/>
      <c r="J21" s="66"/>
      <c r="K21" s="79"/>
      <c r="L21" s="66"/>
      <c r="N21" s="66"/>
      <c r="O21" s="79"/>
      <c r="P21" s="66" t="str">
        <f t="shared" si="1"/>
        <v/>
      </c>
      <c r="Q21" s="71"/>
      <c r="R21" s="82"/>
      <c r="S21" s="66" t="str">
        <f t="shared" si="6"/>
        <v/>
      </c>
      <c r="T21" s="71"/>
      <c r="U21" s="82"/>
      <c r="V21" s="66"/>
      <c r="W21" s="79"/>
      <c r="X21" s="66"/>
      <c r="Z21" s="66"/>
      <c r="AA21" s="66"/>
      <c r="AB21" s="66" t="str">
        <f t="shared" si="2"/>
        <v/>
      </c>
      <c r="AC21" s="85"/>
      <c r="AD21" s="68"/>
      <c r="AE21" s="66" t="str">
        <f t="shared" si="3"/>
        <v/>
      </c>
      <c r="AF21" s="85"/>
      <c r="AG21" s="68"/>
      <c r="AH21" s="79"/>
      <c r="AI21" s="66"/>
      <c r="AJ21" s="67"/>
      <c r="AL21" s="66"/>
      <c r="AM21" s="66"/>
      <c r="AN21" s="88" t="str">
        <f t="shared" si="4"/>
        <v/>
      </c>
      <c r="AO21" s="85"/>
      <c r="AP21" s="68"/>
      <c r="AQ21" s="88" t="str">
        <f t="shared" si="7"/>
        <v/>
      </c>
      <c r="AR21" s="85"/>
      <c r="AS21" s="68"/>
      <c r="AT21" s="79"/>
      <c r="AU21" s="66"/>
      <c r="AV21" s="67"/>
      <c r="AX21" s="66"/>
      <c r="AY21" s="37"/>
      <c r="AZ21" s="56"/>
      <c r="BA21" s="38"/>
    </row>
    <row r="22" spans="2:55" ht="13.15" customHeight="1">
      <c r="B22" s="66"/>
      <c r="C22" s="79"/>
      <c r="D22" s="88"/>
      <c r="E22" s="79"/>
      <c r="F22" s="68"/>
      <c r="G22" s="66" t="str">
        <f t="shared" si="0"/>
        <v/>
      </c>
      <c r="H22" s="71"/>
      <c r="I22" s="82"/>
      <c r="J22" s="66"/>
      <c r="K22" s="79"/>
      <c r="L22" s="66"/>
      <c r="N22" s="66"/>
      <c r="O22" s="79"/>
      <c r="P22" s="88" t="str">
        <f t="shared" si="1"/>
        <v/>
      </c>
      <c r="Q22" s="71"/>
      <c r="R22" s="82"/>
      <c r="S22" s="88" t="str">
        <f t="shared" si="6"/>
        <v/>
      </c>
      <c r="T22" s="71"/>
      <c r="U22" s="82"/>
      <c r="V22" s="66"/>
      <c r="W22" s="79"/>
      <c r="X22" s="66"/>
      <c r="Z22" s="66"/>
      <c r="AA22" s="66"/>
      <c r="AB22" s="88" t="str">
        <f t="shared" si="2"/>
        <v/>
      </c>
      <c r="AC22" s="85"/>
      <c r="AD22" s="68"/>
      <c r="AE22" s="88" t="str">
        <f t="shared" si="3"/>
        <v/>
      </c>
      <c r="AF22" s="85"/>
      <c r="AG22" s="68"/>
      <c r="AH22" s="79"/>
      <c r="AI22" s="66"/>
      <c r="AJ22" s="67"/>
      <c r="AL22" s="66"/>
      <c r="AM22" s="66"/>
      <c r="AN22" s="66" t="str">
        <f t="shared" si="4"/>
        <v/>
      </c>
      <c r="AO22" s="85"/>
      <c r="AP22" s="68"/>
      <c r="AQ22" s="66" t="str">
        <f t="shared" si="7"/>
        <v/>
      </c>
      <c r="AR22" s="85"/>
      <c r="AS22" s="68"/>
      <c r="AT22" s="79"/>
      <c r="AU22" s="66"/>
      <c r="AV22" s="67"/>
      <c r="AX22" s="66"/>
      <c r="AY22" s="37"/>
      <c r="AZ22" s="56"/>
      <c r="BA22" s="38"/>
    </row>
    <row r="23" spans="2:55" ht="13.15" customHeight="1">
      <c r="B23" s="38"/>
      <c r="C23" s="79"/>
      <c r="D23" s="66"/>
      <c r="E23" s="79"/>
      <c r="F23" s="68"/>
      <c r="G23" s="66"/>
      <c r="H23" s="71"/>
      <c r="I23" s="82"/>
      <c r="J23" s="66"/>
      <c r="K23" s="79"/>
      <c r="L23" s="66"/>
      <c r="N23" s="38"/>
      <c r="O23" s="79"/>
      <c r="P23" s="66"/>
      <c r="Q23" s="71"/>
      <c r="R23" s="82"/>
      <c r="S23" s="66"/>
      <c r="T23" s="71"/>
      <c r="U23" s="82"/>
      <c r="V23" s="66"/>
      <c r="W23" s="79"/>
      <c r="X23" s="66"/>
      <c r="Z23" s="38"/>
      <c r="AA23" s="66"/>
      <c r="AB23" s="66"/>
      <c r="AC23" s="85"/>
      <c r="AD23" s="68"/>
      <c r="AE23" s="66"/>
      <c r="AF23" s="85"/>
      <c r="AG23" s="68"/>
      <c r="AH23" s="79"/>
      <c r="AI23" s="66"/>
      <c r="AJ23" s="67"/>
      <c r="AL23" s="38"/>
      <c r="AM23" s="66"/>
      <c r="AN23" s="88"/>
      <c r="AO23" s="85"/>
      <c r="AP23" s="68"/>
      <c r="AQ23" s="88"/>
      <c r="AR23" s="85"/>
      <c r="AS23" s="68"/>
      <c r="AT23" s="79"/>
      <c r="AU23" s="66"/>
      <c r="AV23" s="67"/>
      <c r="AX23" s="38"/>
      <c r="AY23" s="37"/>
      <c r="AZ23" s="37"/>
      <c r="BA23" s="38"/>
    </row>
    <row r="24" spans="2:55" ht="13.15" customHeight="1" thickBot="1">
      <c r="B24" s="28"/>
      <c r="C24" s="187"/>
      <c r="D24" s="122"/>
      <c r="E24" s="187"/>
      <c r="F24" s="186"/>
      <c r="G24" s="122"/>
      <c r="H24" s="188"/>
      <c r="I24" s="171"/>
      <c r="J24" s="122"/>
      <c r="K24" s="187"/>
      <c r="L24" s="122"/>
      <c r="N24" s="28"/>
      <c r="O24" s="187"/>
      <c r="P24" s="122"/>
      <c r="Q24" s="188"/>
      <c r="R24" s="171"/>
      <c r="S24" s="122"/>
      <c r="T24" s="188"/>
      <c r="U24" s="171"/>
      <c r="V24" s="122"/>
      <c r="W24" s="187"/>
      <c r="X24" s="122"/>
      <c r="Z24" s="28"/>
      <c r="AA24" s="122"/>
      <c r="AB24" s="122"/>
      <c r="AC24" s="170"/>
      <c r="AD24" s="186"/>
      <c r="AE24" s="122"/>
      <c r="AF24" s="170"/>
      <c r="AG24" s="186"/>
      <c r="AH24" s="187"/>
      <c r="AI24" s="122"/>
      <c r="AJ24" s="169"/>
      <c r="AL24" s="28"/>
      <c r="AM24" s="122"/>
      <c r="AN24" s="70"/>
      <c r="AO24" s="170"/>
      <c r="AP24" s="186"/>
      <c r="AQ24" s="70"/>
      <c r="AR24" s="170"/>
      <c r="AS24" s="186"/>
      <c r="AT24" s="187"/>
      <c r="AU24" s="122"/>
      <c r="AV24" s="169"/>
      <c r="AX24" s="28"/>
      <c r="AY24" s="185"/>
      <c r="AZ24" s="185"/>
      <c r="BA24" s="28"/>
    </row>
    <row r="25" spans="2:55" ht="13.15" customHeight="1" thickBot="1"/>
    <row r="26" spans="2:55" ht="13.15" customHeight="1" thickBot="1">
      <c r="B26" s="274"/>
      <c r="C26" s="27" t="s">
        <v>8</v>
      </c>
      <c r="D26" s="265" t="s">
        <v>81</v>
      </c>
      <c r="E26" s="266"/>
      <c r="F26" s="266"/>
      <c r="G26" s="267"/>
      <c r="H26" s="266"/>
      <c r="I26" s="265" t="s">
        <v>9</v>
      </c>
      <c r="J26" s="276"/>
      <c r="K26" s="277">
        <v>43345</v>
      </c>
      <c r="L26" s="278"/>
      <c r="N26" s="274"/>
      <c r="O26" s="27" t="s">
        <v>8</v>
      </c>
      <c r="P26" s="265" t="s">
        <v>68</v>
      </c>
      <c r="Q26" s="267"/>
      <c r="R26" s="267"/>
      <c r="S26" s="267"/>
      <c r="T26" s="266"/>
      <c r="U26" s="265" t="s">
        <v>9</v>
      </c>
      <c r="V26" s="276"/>
      <c r="W26" s="277">
        <v>43387</v>
      </c>
      <c r="X26" s="278"/>
      <c r="Z26" s="274"/>
      <c r="AA26" s="27" t="s">
        <v>8</v>
      </c>
      <c r="AB26" s="265" t="s">
        <v>68</v>
      </c>
      <c r="AC26" s="267"/>
      <c r="AD26" s="267"/>
      <c r="AE26" s="267"/>
      <c r="AF26" s="266"/>
      <c r="AG26" s="265" t="s">
        <v>9</v>
      </c>
      <c r="AH26" s="276"/>
      <c r="AI26" s="277">
        <v>43408</v>
      </c>
      <c r="AJ26" s="278"/>
      <c r="AL26" s="274"/>
      <c r="AM26" s="27" t="s">
        <v>8</v>
      </c>
      <c r="AN26" s="265" t="s">
        <v>102</v>
      </c>
      <c r="AO26" s="267"/>
      <c r="AP26" s="267"/>
      <c r="AQ26" s="267"/>
      <c r="AR26" s="266"/>
      <c r="AS26" s="265" t="s">
        <v>9</v>
      </c>
      <c r="AT26" s="276"/>
      <c r="AU26" s="277">
        <v>43436</v>
      </c>
      <c r="AV26" s="278"/>
      <c r="AX26" s="272"/>
      <c r="AY26" s="279" t="s">
        <v>22</v>
      </c>
      <c r="AZ26" s="283" t="s">
        <v>28</v>
      </c>
      <c r="BA26" s="284"/>
      <c r="BB26" s="284"/>
      <c r="BC26" s="285"/>
    </row>
    <row r="27" spans="2:55" ht="13.15" customHeight="1" thickBot="1">
      <c r="B27" s="275"/>
      <c r="C27" s="27" t="s">
        <v>13</v>
      </c>
      <c r="D27" s="92" t="s">
        <v>5</v>
      </c>
      <c r="E27" s="180" t="s">
        <v>20</v>
      </c>
      <c r="F27" s="182" t="s">
        <v>21</v>
      </c>
      <c r="G27" s="121" t="s">
        <v>56</v>
      </c>
      <c r="H27" s="30" t="s">
        <v>11</v>
      </c>
      <c r="I27" s="31" t="s">
        <v>12</v>
      </c>
      <c r="J27" s="33" t="s">
        <v>6</v>
      </c>
      <c r="K27" s="33" t="s">
        <v>3</v>
      </c>
      <c r="L27" s="182" t="s">
        <v>7</v>
      </c>
      <c r="N27" s="275"/>
      <c r="O27" s="28" t="s">
        <v>13</v>
      </c>
      <c r="P27" s="29" t="s">
        <v>5</v>
      </c>
      <c r="Q27" s="180" t="s">
        <v>20</v>
      </c>
      <c r="R27" s="182" t="s">
        <v>21</v>
      </c>
      <c r="S27" s="30" t="s">
        <v>56</v>
      </c>
      <c r="T27" s="30" t="s">
        <v>11</v>
      </c>
      <c r="U27" s="31" t="s">
        <v>12</v>
      </c>
      <c r="V27" s="32" t="s">
        <v>6</v>
      </c>
      <c r="W27" s="33" t="s">
        <v>3</v>
      </c>
      <c r="X27" s="34" t="s">
        <v>7</v>
      </c>
      <c r="Z27" s="275"/>
      <c r="AA27" s="28" t="s">
        <v>13</v>
      </c>
      <c r="AB27" s="29" t="s">
        <v>5</v>
      </c>
      <c r="AC27" s="180" t="s">
        <v>20</v>
      </c>
      <c r="AD27" s="182" t="s">
        <v>21</v>
      </c>
      <c r="AE27" s="30" t="s">
        <v>56</v>
      </c>
      <c r="AF27" s="30" t="s">
        <v>11</v>
      </c>
      <c r="AG27" s="31" t="s">
        <v>12</v>
      </c>
      <c r="AH27" s="32" t="s">
        <v>6</v>
      </c>
      <c r="AI27" s="33" t="s">
        <v>3</v>
      </c>
      <c r="AJ27" s="34" t="s">
        <v>7</v>
      </c>
      <c r="AL27" s="275"/>
      <c r="AM27" s="28" t="s">
        <v>13</v>
      </c>
      <c r="AN27" s="29" t="s">
        <v>5</v>
      </c>
      <c r="AO27" s="180" t="s">
        <v>20</v>
      </c>
      <c r="AP27" s="182" t="s">
        <v>21</v>
      </c>
      <c r="AQ27" s="30" t="s">
        <v>56</v>
      </c>
      <c r="AR27" s="30" t="s">
        <v>11</v>
      </c>
      <c r="AS27" s="31" t="s">
        <v>12</v>
      </c>
      <c r="AT27" s="32" t="s">
        <v>6</v>
      </c>
      <c r="AU27" s="33" t="s">
        <v>3</v>
      </c>
      <c r="AV27" s="34" t="s">
        <v>7</v>
      </c>
      <c r="AX27" s="273"/>
      <c r="AY27" s="280"/>
      <c r="AZ27" s="165" t="s">
        <v>30</v>
      </c>
      <c r="BA27" s="166" t="s">
        <v>35</v>
      </c>
      <c r="BB27" s="167" t="s">
        <v>27</v>
      </c>
      <c r="BC27" s="168" t="s">
        <v>69</v>
      </c>
    </row>
    <row r="28" spans="2:55" ht="13.15" customHeight="1">
      <c r="B28" s="63" t="s">
        <v>37</v>
      </c>
      <c r="C28" s="63">
        <v>6</v>
      </c>
      <c r="D28" s="78">
        <f t="shared" ref="D28:D46" si="8">IF(C28=1,50,IF(C28=2,45,IF(C28=3,40,IF(C28=4,35,IF(C28=5,30,IF(C28=6,25,IF(C28=7,20,IF(C28=8,15,IF(C28=9,10,IF(C28=10,8,IF(C28=11,6,IF(C28=12,5,IF(C28=13,4,IF(C28=14,3,IF(C28=15,2,IF(C28=16,1,IF(C28=17,"",IF(C28=18,"",IF(C28=19,"",IF(C28=20,"",IF(C28="","")))))))))))))))))))))</f>
        <v>25</v>
      </c>
      <c r="E28" s="150">
        <v>3</v>
      </c>
      <c r="F28" s="90">
        <v>3</v>
      </c>
      <c r="G28" s="78">
        <f>IF(E28="","",E28*7)</f>
        <v>21</v>
      </c>
      <c r="H28" s="89"/>
      <c r="I28" s="90"/>
      <c r="J28" s="78">
        <v>10</v>
      </c>
      <c r="K28" s="63"/>
      <c r="L28" s="63"/>
      <c r="M28" s="73"/>
      <c r="N28" s="63" t="s">
        <v>37</v>
      </c>
      <c r="O28" s="64">
        <v>6</v>
      </c>
      <c r="P28" s="88">
        <f t="shared" ref="P28:P46" si="9">IF(O28=1,50,IF(O28=2,45,IF(O28=3,40,IF(O28=4,35,IF(O28=5,30,IF(O28=6,25,IF(O28=7,20,IF(O28=8,15,IF(O28=9,10,IF(O28=10,8,IF(O28=11,6,IF(O28=12,5,IF(O28=13,4,IF(O28=14,3,IF(O28=15,2,IF(O28=16,1,IF(O28=17,"",IF(O28=18,"",IF(O28=19,"",IF(O28=20,"",IF(O28="","")))))))))))))))))))))</f>
        <v>25</v>
      </c>
      <c r="Q28" s="62">
        <v>3</v>
      </c>
      <c r="R28" s="65">
        <v>3</v>
      </c>
      <c r="S28" s="88">
        <f>IF(Q28="","",Q28*7)</f>
        <v>21</v>
      </c>
      <c r="T28" s="84"/>
      <c r="U28" s="65"/>
      <c r="V28" s="80">
        <v>10</v>
      </c>
      <c r="W28" s="63"/>
      <c r="X28" s="64"/>
      <c r="Z28" s="63" t="s">
        <v>37</v>
      </c>
      <c r="AA28" s="67">
        <v>1</v>
      </c>
      <c r="AB28" s="88">
        <f t="shared" ref="AB28:AB46" si="10">IF(AA28=1,50,IF(AA28=2,45,IF(AA28=3,40,IF(AA28=4,35,IF(AA28=5,30,IF(AA28=6,25,IF(AA28=7,20,IF(AA28=8,15,IF(AA28=9,10,IF(AA28=10,8,IF(AA28=11,6,IF(AA28=12,5,IF(AA28=13,4,IF(AA28=14,3,IF(AA28=15,2,IF(AA28=16,1,IF(AA28=17,"",IF(AA28=18,"",IF(AA28=19,"",IF(AA28=20,"",IF(AA28="","")))))))))))))))))))))</f>
        <v>50</v>
      </c>
      <c r="AC28" s="56">
        <v>6</v>
      </c>
      <c r="AD28" s="68">
        <v>0</v>
      </c>
      <c r="AE28" s="88">
        <f>IF(AC28="","",AC28*7)</f>
        <v>42</v>
      </c>
      <c r="AF28" s="85"/>
      <c r="AG28" s="68">
        <v>5</v>
      </c>
      <c r="AH28" s="79">
        <v>10</v>
      </c>
      <c r="AI28" s="66"/>
      <c r="AJ28" s="67"/>
      <c r="AL28" s="63" t="s">
        <v>37</v>
      </c>
      <c r="AM28" s="64">
        <v>7</v>
      </c>
      <c r="AN28" s="88">
        <f t="shared" ref="AN28:AN46" si="11">IF(AM28=1,50,IF(AM28=2,45,IF(AM28=3,40,IF(AM28=4,35,IF(AM28=5,30,IF(AM28=6,25,IF(AM28=7,20,IF(AM28=8,15,IF(AM28=9,10,IF(AM28=10,8,IF(AM28=11,6,IF(AM28=12,5,IF(AM28=13,4,IF(AM28=14,3,IF(AM28=15,2,IF(AM28=16,1,IF(AM28=17,"",IF(AM28=18,"",IF(AM28=19,"",IF(AM28=20,"",IF(AM28="","")))))))))))))))))))))</f>
        <v>20</v>
      </c>
      <c r="AO28" s="62">
        <v>4</v>
      </c>
      <c r="AP28" s="65">
        <v>4</v>
      </c>
      <c r="AQ28" s="88">
        <f t="shared" ref="AQ28:AQ46" si="12">IF(AO28="","",AO28*5)</f>
        <v>20</v>
      </c>
      <c r="AR28" s="84"/>
      <c r="AS28" s="65"/>
      <c r="AT28" s="80">
        <v>10</v>
      </c>
      <c r="AU28" s="63"/>
      <c r="AV28" s="64"/>
      <c r="AX28" s="63" t="s">
        <v>37</v>
      </c>
      <c r="AY28" s="67">
        <f t="shared" ref="AY28:AY48" si="13">SUM(D4,G4,H4,I4*2,J4,K4,P4,S4,T4,U4*2,V4,W4,AB4,AE4,AF4,AG4*2,AH4,AI4,AN4,AQ4,AR4,AS4*2,AT4,AU4,D28,G28,H28,I28*2,J28,P28,S28,T28,U28*2,V28,AB28,AE28,AF28,AG28*2,AH28,AN28,AQ28,AR28,AS28*2,AT28,AU28,AI28,W28,K28,AY4:BA4)</f>
        <v>711</v>
      </c>
      <c r="AZ28" s="89">
        <f t="shared" ref="AZ28:AZ48" si="14">SUM(E4,Q4,AC4,AO4,E28,Q28,AC28,AO28)</f>
        <v>40</v>
      </c>
      <c r="BA28" s="81">
        <f t="shared" ref="BA28:BA48" si="15">SUM(F4,R4,AD4,AP4,F28,R28,AD28,AP28)</f>
        <v>14</v>
      </c>
      <c r="BB28" s="98">
        <f>IF(AZ28=0,"0%",AZ28/(AZ28+BA28))</f>
        <v>0.7407407407407407</v>
      </c>
      <c r="BC28" s="66">
        <f t="shared" ref="BC28:BC48" si="16">SUM(I4,U4,AG4,AS4,I28,U28,AG28,AS28)</f>
        <v>10</v>
      </c>
    </row>
    <row r="29" spans="2:55" ht="13.15" customHeight="1">
      <c r="B29" s="88" t="s">
        <v>36</v>
      </c>
      <c r="C29" s="66">
        <v>4</v>
      </c>
      <c r="D29" s="78">
        <f t="shared" si="8"/>
        <v>35</v>
      </c>
      <c r="E29" s="56">
        <v>5</v>
      </c>
      <c r="F29" s="68">
        <v>1</v>
      </c>
      <c r="G29" s="78">
        <f t="shared" ref="G29:G46" si="17">IF(E29="","",E29*7)</f>
        <v>35</v>
      </c>
      <c r="H29" s="85"/>
      <c r="I29" s="68"/>
      <c r="J29" s="79">
        <v>10</v>
      </c>
      <c r="K29" s="66"/>
      <c r="L29" s="66"/>
      <c r="M29" s="73"/>
      <c r="N29" s="88" t="s">
        <v>36</v>
      </c>
      <c r="O29" s="67">
        <v>2</v>
      </c>
      <c r="P29" s="88">
        <f t="shared" si="9"/>
        <v>45</v>
      </c>
      <c r="Q29" s="56">
        <v>5</v>
      </c>
      <c r="R29" s="68">
        <v>1</v>
      </c>
      <c r="S29" s="88">
        <f t="shared" ref="S29:S46" si="18">IF(Q29="","",Q29*7)</f>
        <v>35</v>
      </c>
      <c r="T29" s="85">
        <v>5</v>
      </c>
      <c r="U29" s="68">
        <v>2</v>
      </c>
      <c r="V29" s="79">
        <v>10</v>
      </c>
      <c r="W29" s="66"/>
      <c r="X29" s="67"/>
      <c r="Z29" s="88" t="s">
        <v>36</v>
      </c>
      <c r="AA29" s="67">
        <v>2</v>
      </c>
      <c r="AB29" s="88">
        <f t="shared" si="10"/>
        <v>45</v>
      </c>
      <c r="AC29" s="56">
        <v>6</v>
      </c>
      <c r="AD29" s="68">
        <v>0</v>
      </c>
      <c r="AE29" s="88">
        <f t="shared" ref="AE29:AE46" si="19">IF(AC29="","",AC29*7)</f>
        <v>42</v>
      </c>
      <c r="AF29" s="85"/>
      <c r="AG29" s="68">
        <v>2</v>
      </c>
      <c r="AH29" s="79">
        <v>10</v>
      </c>
      <c r="AI29" s="66"/>
      <c r="AJ29" s="67"/>
      <c r="AL29" s="88" t="s">
        <v>36</v>
      </c>
      <c r="AM29" s="67">
        <v>3</v>
      </c>
      <c r="AN29" s="88">
        <f t="shared" si="11"/>
        <v>40</v>
      </c>
      <c r="AO29" s="56">
        <v>6</v>
      </c>
      <c r="AP29" s="68">
        <v>2</v>
      </c>
      <c r="AQ29" s="88">
        <f t="shared" si="12"/>
        <v>30</v>
      </c>
      <c r="AR29" s="85">
        <v>5</v>
      </c>
      <c r="AS29" s="68">
        <v>1</v>
      </c>
      <c r="AT29" s="79">
        <v>10</v>
      </c>
      <c r="AU29" s="66"/>
      <c r="AV29" s="67"/>
      <c r="AX29" s="88" t="s">
        <v>36</v>
      </c>
      <c r="AY29" s="67">
        <f t="shared" si="13"/>
        <v>745</v>
      </c>
      <c r="AZ29" s="85">
        <f t="shared" si="14"/>
        <v>44</v>
      </c>
      <c r="BA29" s="82">
        <f t="shared" si="15"/>
        <v>10</v>
      </c>
      <c r="BB29" s="96">
        <f>IF(AZ29=0,"0%",AZ29/(AZ29+BA29))</f>
        <v>0.81481481481481477</v>
      </c>
      <c r="BC29" s="66">
        <f t="shared" si="16"/>
        <v>8</v>
      </c>
    </row>
    <row r="30" spans="2:55" ht="13.15" customHeight="1">
      <c r="B30" s="66" t="s">
        <v>38</v>
      </c>
      <c r="C30" s="250"/>
      <c r="D30" s="251" t="str">
        <f t="shared" si="8"/>
        <v/>
      </c>
      <c r="E30" s="252"/>
      <c r="F30" s="253"/>
      <c r="G30" s="251" t="str">
        <f t="shared" si="17"/>
        <v/>
      </c>
      <c r="H30" s="254"/>
      <c r="I30" s="253"/>
      <c r="J30" s="255"/>
      <c r="K30" s="250"/>
      <c r="L30" s="250"/>
      <c r="M30" s="73"/>
      <c r="N30" s="66" t="s">
        <v>38</v>
      </c>
      <c r="O30" s="67">
        <v>8</v>
      </c>
      <c r="P30" s="88">
        <f t="shared" si="9"/>
        <v>15</v>
      </c>
      <c r="Q30" s="56">
        <v>3</v>
      </c>
      <c r="R30" s="68">
        <v>3</v>
      </c>
      <c r="S30" s="88">
        <f t="shared" si="18"/>
        <v>21</v>
      </c>
      <c r="T30" s="85"/>
      <c r="U30" s="68"/>
      <c r="V30" s="79">
        <v>10</v>
      </c>
      <c r="W30" s="66"/>
      <c r="X30" s="67"/>
      <c r="Z30" s="66" t="s">
        <v>38</v>
      </c>
      <c r="AA30" s="258"/>
      <c r="AB30" s="259" t="str">
        <f t="shared" si="10"/>
        <v/>
      </c>
      <c r="AC30" s="252"/>
      <c r="AD30" s="253"/>
      <c r="AE30" s="259" t="str">
        <f t="shared" si="19"/>
        <v/>
      </c>
      <c r="AF30" s="254"/>
      <c r="AG30" s="253"/>
      <c r="AH30" s="255"/>
      <c r="AI30" s="250"/>
      <c r="AJ30" s="258"/>
      <c r="AL30" s="66" t="s">
        <v>38</v>
      </c>
      <c r="AM30" s="258"/>
      <c r="AN30" s="259" t="str">
        <f t="shared" si="11"/>
        <v/>
      </c>
      <c r="AO30" s="252"/>
      <c r="AP30" s="253"/>
      <c r="AQ30" s="259" t="str">
        <f t="shared" si="12"/>
        <v/>
      </c>
      <c r="AR30" s="254"/>
      <c r="AS30" s="253"/>
      <c r="AT30" s="255"/>
      <c r="AU30" s="250"/>
      <c r="AV30" s="258"/>
      <c r="AX30" s="66" t="s">
        <v>38</v>
      </c>
      <c r="AY30" s="67">
        <f t="shared" si="13"/>
        <v>244</v>
      </c>
      <c r="AZ30" s="85">
        <f t="shared" si="14"/>
        <v>14</v>
      </c>
      <c r="BA30" s="82">
        <f t="shared" si="15"/>
        <v>12</v>
      </c>
      <c r="BB30" s="96">
        <f>IF(AZ30=0,"0%",AZ30/(AZ30+BA30))</f>
        <v>0.53846153846153844</v>
      </c>
      <c r="BC30" s="66">
        <f t="shared" si="16"/>
        <v>3</v>
      </c>
    </row>
    <row r="31" spans="2:55" ht="13.15" customHeight="1">
      <c r="B31" s="66" t="s">
        <v>60</v>
      </c>
      <c r="C31" s="66">
        <v>7</v>
      </c>
      <c r="D31" s="78">
        <f t="shared" si="8"/>
        <v>20</v>
      </c>
      <c r="E31" s="56">
        <v>3</v>
      </c>
      <c r="F31" s="68">
        <v>3</v>
      </c>
      <c r="G31" s="78">
        <f t="shared" si="17"/>
        <v>21</v>
      </c>
      <c r="H31" s="85"/>
      <c r="I31" s="68">
        <v>1</v>
      </c>
      <c r="J31" s="79">
        <v>10</v>
      </c>
      <c r="K31" s="66"/>
      <c r="L31" s="66"/>
      <c r="M31" s="73"/>
      <c r="N31" s="66" t="s">
        <v>60</v>
      </c>
      <c r="O31" s="67">
        <v>5</v>
      </c>
      <c r="P31" s="88">
        <f t="shared" si="9"/>
        <v>30</v>
      </c>
      <c r="Q31" s="56">
        <v>3</v>
      </c>
      <c r="R31" s="68">
        <v>3</v>
      </c>
      <c r="S31" s="88">
        <f t="shared" si="18"/>
        <v>21</v>
      </c>
      <c r="T31" s="85"/>
      <c r="U31" s="68"/>
      <c r="V31" s="79">
        <v>10</v>
      </c>
      <c r="W31" s="66"/>
      <c r="X31" s="67"/>
      <c r="Z31" s="66" t="s">
        <v>60</v>
      </c>
      <c r="AA31" s="67">
        <v>8</v>
      </c>
      <c r="AB31" s="88">
        <f t="shared" si="10"/>
        <v>15</v>
      </c>
      <c r="AC31" s="56">
        <v>2</v>
      </c>
      <c r="AD31" s="68">
        <v>4</v>
      </c>
      <c r="AE31" s="88">
        <f t="shared" si="19"/>
        <v>14</v>
      </c>
      <c r="AF31" s="85"/>
      <c r="AG31" s="68"/>
      <c r="AH31" s="79">
        <v>10</v>
      </c>
      <c r="AI31" s="66"/>
      <c r="AJ31" s="67"/>
      <c r="AL31" s="66" t="s">
        <v>60</v>
      </c>
      <c r="AM31" s="67">
        <v>5</v>
      </c>
      <c r="AN31" s="88">
        <f t="shared" si="11"/>
        <v>30</v>
      </c>
      <c r="AO31" s="56">
        <v>5</v>
      </c>
      <c r="AP31" s="68">
        <v>3</v>
      </c>
      <c r="AQ31" s="88">
        <f t="shared" si="12"/>
        <v>25</v>
      </c>
      <c r="AR31" s="85"/>
      <c r="AS31" s="68"/>
      <c r="AT31" s="79">
        <v>10</v>
      </c>
      <c r="AU31" s="66"/>
      <c r="AV31" s="67"/>
      <c r="AX31" s="66" t="s">
        <v>60</v>
      </c>
      <c r="AY31" s="67">
        <f t="shared" si="13"/>
        <v>414</v>
      </c>
      <c r="AZ31" s="85">
        <f t="shared" si="14"/>
        <v>24</v>
      </c>
      <c r="BA31" s="82">
        <f t="shared" si="15"/>
        <v>30</v>
      </c>
      <c r="BB31" s="96">
        <f t="shared" ref="BB31:BB44" si="20">IF(AZ31=0,"0%",AZ31/(AZ31+BA31))</f>
        <v>0.44444444444444442</v>
      </c>
      <c r="BC31" s="66">
        <f t="shared" si="16"/>
        <v>1</v>
      </c>
    </row>
    <row r="32" spans="2:55" ht="13.15" customHeight="1">
      <c r="B32" s="66" t="s">
        <v>49</v>
      </c>
      <c r="C32" s="66">
        <v>1</v>
      </c>
      <c r="D32" s="78">
        <f t="shared" si="8"/>
        <v>50</v>
      </c>
      <c r="E32" s="56">
        <v>5</v>
      </c>
      <c r="F32" s="68">
        <v>1</v>
      </c>
      <c r="G32" s="78">
        <f t="shared" si="17"/>
        <v>35</v>
      </c>
      <c r="H32" s="85"/>
      <c r="I32" s="68"/>
      <c r="J32" s="79">
        <v>10</v>
      </c>
      <c r="K32" s="66"/>
      <c r="L32" s="66"/>
      <c r="M32" s="73"/>
      <c r="N32" s="66" t="s">
        <v>49</v>
      </c>
      <c r="O32" s="67">
        <v>3</v>
      </c>
      <c r="P32" s="88">
        <f t="shared" si="9"/>
        <v>40</v>
      </c>
      <c r="Q32" s="56">
        <v>5</v>
      </c>
      <c r="R32" s="68">
        <v>1</v>
      </c>
      <c r="S32" s="88">
        <f t="shared" si="18"/>
        <v>35</v>
      </c>
      <c r="T32" s="85"/>
      <c r="U32" s="68"/>
      <c r="V32" s="79">
        <v>10</v>
      </c>
      <c r="W32" s="66"/>
      <c r="X32" s="67"/>
      <c r="Z32" s="66" t="s">
        <v>49</v>
      </c>
      <c r="AA32" s="67">
        <v>5</v>
      </c>
      <c r="AB32" s="88">
        <f t="shared" si="10"/>
        <v>30</v>
      </c>
      <c r="AC32" s="56">
        <v>3</v>
      </c>
      <c r="AD32" s="68">
        <v>3</v>
      </c>
      <c r="AE32" s="88">
        <f t="shared" si="19"/>
        <v>21</v>
      </c>
      <c r="AF32" s="85">
        <v>5</v>
      </c>
      <c r="AG32" s="68">
        <v>1</v>
      </c>
      <c r="AH32" s="79">
        <v>10</v>
      </c>
      <c r="AI32" s="66"/>
      <c r="AJ32" s="67"/>
      <c r="AL32" s="66" t="s">
        <v>49</v>
      </c>
      <c r="AM32" s="67">
        <v>2</v>
      </c>
      <c r="AN32" s="88">
        <f t="shared" si="11"/>
        <v>45</v>
      </c>
      <c r="AO32" s="56">
        <v>7</v>
      </c>
      <c r="AP32" s="68">
        <v>1</v>
      </c>
      <c r="AQ32" s="88">
        <f t="shared" si="12"/>
        <v>35</v>
      </c>
      <c r="AR32" s="85"/>
      <c r="AS32" s="68">
        <v>2</v>
      </c>
      <c r="AT32" s="79">
        <v>10</v>
      </c>
      <c r="AU32" s="66"/>
      <c r="AV32" s="67"/>
      <c r="AX32" s="66" t="s">
        <v>49</v>
      </c>
      <c r="AY32" s="67">
        <f t="shared" si="13"/>
        <v>681</v>
      </c>
      <c r="AZ32" s="85">
        <f t="shared" si="14"/>
        <v>39</v>
      </c>
      <c r="BA32" s="82">
        <f t="shared" si="15"/>
        <v>15</v>
      </c>
      <c r="BB32" s="96">
        <f t="shared" si="20"/>
        <v>0.72222222222222221</v>
      </c>
      <c r="BC32" s="66">
        <f t="shared" si="16"/>
        <v>3</v>
      </c>
    </row>
    <row r="33" spans="2:55" ht="13.15" customHeight="1">
      <c r="B33" s="66" t="s">
        <v>46</v>
      </c>
      <c r="C33" s="66">
        <v>2</v>
      </c>
      <c r="D33" s="78">
        <f t="shared" si="8"/>
        <v>45</v>
      </c>
      <c r="E33" s="56">
        <v>5</v>
      </c>
      <c r="F33" s="68">
        <v>1</v>
      </c>
      <c r="G33" s="78">
        <f t="shared" si="17"/>
        <v>35</v>
      </c>
      <c r="H33" s="85">
        <v>5</v>
      </c>
      <c r="I33" s="68">
        <v>1</v>
      </c>
      <c r="J33" s="79">
        <v>10</v>
      </c>
      <c r="K33" s="66"/>
      <c r="L33" s="93"/>
      <c r="M33" s="74"/>
      <c r="N33" s="66" t="s">
        <v>46</v>
      </c>
      <c r="O33" s="67">
        <v>7</v>
      </c>
      <c r="P33" s="88">
        <f t="shared" si="9"/>
        <v>20</v>
      </c>
      <c r="Q33" s="56">
        <v>3</v>
      </c>
      <c r="R33" s="68">
        <v>3</v>
      </c>
      <c r="S33" s="88">
        <f t="shared" si="18"/>
        <v>21</v>
      </c>
      <c r="T33" s="85"/>
      <c r="U33" s="68">
        <v>1</v>
      </c>
      <c r="V33" s="79">
        <v>10</v>
      </c>
      <c r="W33" s="66"/>
      <c r="X33" s="69"/>
      <c r="Z33" s="66" t="s">
        <v>46</v>
      </c>
      <c r="AA33" s="67">
        <v>6</v>
      </c>
      <c r="AB33" s="88">
        <f t="shared" si="10"/>
        <v>25</v>
      </c>
      <c r="AC33" s="56">
        <v>3</v>
      </c>
      <c r="AD33" s="68">
        <v>3</v>
      </c>
      <c r="AE33" s="88">
        <f t="shared" si="19"/>
        <v>21</v>
      </c>
      <c r="AF33" s="85"/>
      <c r="AG33" s="68"/>
      <c r="AH33" s="79">
        <v>10</v>
      </c>
      <c r="AI33" s="66"/>
      <c r="AJ33" s="69"/>
      <c r="AL33" s="66" t="s">
        <v>46</v>
      </c>
      <c r="AM33" s="67">
        <v>4</v>
      </c>
      <c r="AN33" s="88">
        <f t="shared" si="11"/>
        <v>35</v>
      </c>
      <c r="AO33" s="56">
        <v>5</v>
      </c>
      <c r="AP33" s="68">
        <v>3</v>
      </c>
      <c r="AQ33" s="88">
        <f t="shared" si="12"/>
        <v>25</v>
      </c>
      <c r="AR33" s="85"/>
      <c r="AS33" s="68">
        <v>1</v>
      </c>
      <c r="AT33" s="79">
        <v>10</v>
      </c>
      <c r="AU33" s="66"/>
      <c r="AV33" s="69"/>
      <c r="AX33" s="66" t="s">
        <v>46</v>
      </c>
      <c r="AY33" s="67">
        <f t="shared" si="13"/>
        <v>605</v>
      </c>
      <c r="AZ33" s="85">
        <f t="shared" si="14"/>
        <v>35</v>
      </c>
      <c r="BA33" s="82">
        <f t="shared" si="15"/>
        <v>19</v>
      </c>
      <c r="BB33" s="96">
        <f t="shared" si="20"/>
        <v>0.64814814814814814</v>
      </c>
      <c r="BC33" s="66">
        <f t="shared" si="16"/>
        <v>7</v>
      </c>
    </row>
    <row r="34" spans="2:55" ht="13.15" customHeight="1">
      <c r="B34" s="66" t="s">
        <v>59</v>
      </c>
      <c r="C34" s="66">
        <v>8</v>
      </c>
      <c r="D34" s="78">
        <f t="shared" si="8"/>
        <v>15</v>
      </c>
      <c r="E34" s="56">
        <v>2</v>
      </c>
      <c r="F34" s="68">
        <v>4</v>
      </c>
      <c r="G34" s="78">
        <f t="shared" si="17"/>
        <v>14</v>
      </c>
      <c r="H34" s="85"/>
      <c r="I34" s="68"/>
      <c r="J34" s="79">
        <v>10</v>
      </c>
      <c r="K34" s="66"/>
      <c r="L34" s="66"/>
      <c r="M34" s="73"/>
      <c r="N34" s="66" t="s">
        <v>59</v>
      </c>
      <c r="O34" s="258"/>
      <c r="P34" s="259" t="str">
        <f t="shared" si="9"/>
        <v/>
      </c>
      <c r="Q34" s="252"/>
      <c r="R34" s="253"/>
      <c r="S34" s="259" t="str">
        <f t="shared" si="18"/>
        <v/>
      </c>
      <c r="T34" s="254"/>
      <c r="U34" s="253"/>
      <c r="V34" s="255"/>
      <c r="W34" s="250"/>
      <c r="X34" s="258"/>
      <c r="Z34" s="66" t="s">
        <v>59</v>
      </c>
      <c r="AA34" s="258"/>
      <c r="AB34" s="259" t="str">
        <f t="shared" si="10"/>
        <v/>
      </c>
      <c r="AC34" s="252"/>
      <c r="AD34" s="253"/>
      <c r="AE34" s="259" t="str">
        <f t="shared" si="19"/>
        <v/>
      </c>
      <c r="AF34" s="254"/>
      <c r="AG34" s="253"/>
      <c r="AH34" s="255"/>
      <c r="AI34" s="250"/>
      <c r="AJ34" s="258"/>
      <c r="AL34" s="66" t="s">
        <v>59</v>
      </c>
      <c r="AM34" s="258"/>
      <c r="AN34" s="259" t="str">
        <f t="shared" si="11"/>
        <v/>
      </c>
      <c r="AO34" s="252"/>
      <c r="AP34" s="253"/>
      <c r="AQ34" s="259" t="str">
        <f t="shared" si="12"/>
        <v/>
      </c>
      <c r="AR34" s="254"/>
      <c r="AS34" s="253"/>
      <c r="AT34" s="255"/>
      <c r="AU34" s="250"/>
      <c r="AV34" s="258"/>
      <c r="AX34" s="66" t="s">
        <v>59</v>
      </c>
      <c r="AY34" s="67">
        <f t="shared" si="13"/>
        <v>196</v>
      </c>
      <c r="AZ34" s="85">
        <f t="shared" si="14"/>
        <v>12</v>
      </c>
      <c r="BA34" s="82">
        <f t="shared" si="15"/>
        <v>16</v>
      </c>
      <c r="BB34" s="96">
        <f t="shared" si="20"/>
        <v>0.42857142857142855</v>
      </c>
      <c r="BC34" s="66">
        <f t="shared" si="16"/>
        <v>2</v>
      </c>
    </row>
    <row r="35" spans="2:55" ht="13.15" customHeight="1">
      <c r="B35" s="66" t="s">
        <v>41</v>
      </c>
      <c r="C35" s="66">
        <v>5</v>
      </c>
      <c r="D35" s="78">
        <f t="shared" si="8"/>
        <v>30</v>
      </c>
      <c r="E35" s="56">
        <v>4</v>
      </c>
      <c r="F35" s="68">
        <v>2</v>
      </c>
      <c r="G35" s="78">
        <f t="shared" si="17"/>
        <v>28</v>
      </c>
      <c r="H35" s="85"/>
      <c r="I35" s="68"/>
      <c r="J35" s="79">
        <v>10</v>
      </c>
      <c r="K35" s="66"/>
      <c r="L35" s="66"/>
      <c r="M35" s="73"/>
      <c r="N35" s="66" t="s">
        <v>41</v>
      </c>
      <c r="O35" s="67">
        <v>4</v>
      </c>
      <c r="P35" s="88">
        <f t="shared" si="9"/>
        <v>35</v>
      </c>
      <c r="Q35" s="56">
        <v>4</v>
      </c>
      <c r="R35" s="68">
        <v>2</v>
      </c>
      <c r="S35" s="88">
        <f t="shared" si="18"/>
        <v>28</v>
      </c>
      <c r="T35" s="85"/>
      <c r="U35" s="68"/>
      <c r="V35" s="79">
        <v>10</v>
      </c>
      <c r="W35" s="66"/>
      <c r="X35" s="67"/>
      <c r="Z35" s="66" t="s">
        <v>41</v>
      </c>
      <c r="AA35" s="67">
        <v>4</v>
      </c>
      <c r="AB35" s="88">
        <f t="shared" si="10"/>
        <v>35</v>
      </c>
      <c r="AC35" s="56">
        <v>5</v>
      </c>
      <c r="AD35" s="68">
        <v>1</v>
      </c>
      <c r="AE35" s="88">
        <f t="shared" si="19"/>
        <v>35</v>
      </c>
      <c r="AF35" s="85"/>
      <c r="AG35" s="68"/>
      <c r="AH35" s="79">
        <v>10</v>
      </c>
      <c r="AI35" s="66"/>
      <c r="AJ35" s="67"/>
      <c r="AL35" s="66" t="s">
        <v>41</v>
      </c>
      <c r="AM35" s="67">
        <v>6</v>
      </c>
      <c r="AN35" s="88">
        <f t="shared" si="11"/>
        <v>25</v>
      </c>
      <c r="AO35" s="56">
        <v>4</v>
      </c>
      <c r="AP35" s="68">
        <v>4</v>
      </c>
      <c r="AQ35" s="88">
        <f t="shared" si="12"/>
        <v>20</v>
      </c>
      <c r="AR35" s="85"/>
      <c r="AS35" s="68">
        <v>1</v>
      </c>
      <c r="AT35" s="79">
        <v>10</v>
      </c>
      <c r="AU35" s="66"/>
      <c r="AV35" s="67"/>
      <c r="AX35" s="66" t="s">
        <v>41</v>
      </c>
      <c r="AY35" s="67">
        <f t="shared" si="13"/>
        <v>470</v>
      </c>
      <c r="AZ35" s="85">
        <f t="shared" si="14"/>
        <v>27</v>
      </c>
      <c r="BA35" s="82">
        <f t="shared" si="15"/>
        <v>19</v>
      </c>
      <c r="BB35" s="96">
        <f t="shared" si="20"/>
        <v>0.58695652173913049</v>
      </c>
      <c r="BC35" s="66">
        <f t="shared" si="16"/>
        <v>1</v>
      </c>
    </row>
    <row r="36" spans="2:55" ht="13.15" customHeight="1">
      <c r="B36" s="66" t="s">
        <v>40</v>
      </c>
      <c r="C36" s="250"/>
      <c r="D36" s="251" t="str">
        <f t="shared" si="8"/>
        <v/>
      </c>
      <c r="E36" s="252"/>
      <c r="F36" s="253"/>
      <c r="G36" s="251" t="str">
        <f t="shared" si="17"/>
        <v/>
      </c>
      <c r="H36" s="254"/>
      <c r="I36" s="253"/>
      <c r="J36" s="255"/>
      <c r="K36" s="250"/>
      <c r="L36" s="250"/>
      <c r="M36" s="73"/>
      <c r="N36" s="66" t="s">
        <v>40</v>
      </c>
      <c r="O36" s="67">
        <v>9</v>
      </c>
      <c r="P36" s="88">
        <f t="shared" si="9"/>
        <v>10</v>
      </c>
      <c r="Q36" s="56">
        <v>2</v>
      </c>
      <c r="R36" s="68">
        <v>4</v>
      </c>
      <c r="S36" s="88">
        <f t="shared" si="18"/>
        <v>14</v>
      </c>
      <c r="T36" s="85"/>
      <c r="U36" s="68"/>
      <c r="V36" s="79">
        <v>10</v>
      </c>
      <c r="W36" s="66"/>
      <c r="X36" s="67"/>
      <c r="Z36" s="66" t="s">
        <v>40</v>
      </c>
      <c r="AA36" s="67">
        <v>7</v>
      </c>
      <c r="AB36" s="88">
        <f t="shared" si="10"/>
        <v>20</v>
      </c>
      <c r="AC36" s="56">
        <v>3</v>
      </c>
      <c r="AD36" s="68">
        <v>3</v>
      </c>
      <c r="AE36" s="88">
        <f t="shared" si="19"/>
        <v>21</v>
      </c>
      <c r="AF36" s="85"/>
      <c r="AG36" s="68"/>
      <c r="AH36" s="79">
        <v>10</v>
      </c>
      <c r="AI36" s="66"/>
      <c r="AJ36" s="67"/>
      <c r="AL36" s="66" t="s">
        <v>40</v>
      </c>
      <c r="AM36" s="67">
        <v>1</v>
      </c>
      <c r="AN36" s="88">
        <f t="shared" si="11"/>
        <v>50</v>
      </c>
      <c r="AO36" s="56">
        <v>7</v>
      </c>
      <c r="AP36" s="68">
        <v>1</v>
      </c>
      <c r="AQ36" s="88">
        <f t="shared" si="12"/>
        <v>35</v>
      </c>
      <c r="AR36" s="85"/>
      <c r="AS36" s="68"/>
      <c r="AT36" s="79">
        <v>10</v>
      </c>
      <c r="AU36" s="66"/>
      <c r="AV36" s="67"/>
      <c r="AX36" s="66" t="s">
        <v>40</v>
      </c>
      <c r="AY36" s="67">
        <f t="shared" si="13"/>
        <v>367</v>
      </c>
      <c r="AZ36" s="85">
        <f t="shared" si="14"/>
        <v>21</v>
      </c>
      <c r="BA36" s="82">
        <f t="shared" si="15"/>
        <v>21</v>
      </c>
      <c r="BB36" s="96">
        <f t="shared" si="20"/>
        <v>0.5</v>
      </c>
      <c r="BC36" s="66">
        <f t="shared" si="16"/>
        <v>0</v>
      </c>
    </row>
    <row r="37" spans="2:55" ht="13.15" customHeight="1">
      <c r="B37" s="66" t="s">
        <v>43</v>
      </c>
      <c r="C37" s="66">
        <v>12</v>
      </c>
      <c r="D37" s="78">
        <f t="shared" si="8"/>
        <v>5</v>
      </c>
      <c r="E37" s="56">
        <v>1</v>
      </c>
      <c r="F37" s="68">
        <v>5</v>
      </c>
      <c r="G37" s="78">
        <f t="shared" si="17"/>
        <v>7</v>
      </c>
      <c r="H37" s="85"/>
      <c r="I37" s="68"/>
      <c r="J37" s="79">
        <v>10</v>
      </c>
      <c r="K37" s="66"/>
      <c r="L37" s="66"/>
      <c r="M37" s="73"/>
      <c r="N37" s="66" t="s">
        <v>43</v>
      </c>
      <c r="O37" s="67">
        <v>10</v>
      </c>
      <c r="P37" s="88">
        <f t="shared" si="9"/>
        <v>8</v>
      </c>
      <c r="Q37" s="56">
        <v>1</v>
      </c>
      <c r="R37" s="68">
        <v>5</v>
      </c>
      <c r="S37" s="88">
        <f t="shared" si="18"/>
        <v>7</v>
      </c>
      <c r="T37" s="85"/>
      <c r="U37" s="68"/>
      <c r="V37" s="79">
        <v>10</v>
      </c>
      <c r="W37" s="66"/>
      <c r="X37" s="67"/>
      <c r="Z37" s="66" t="s">
        <v>43</v>
      </c>
      <c r="AA37" s="67">
        <v>9</v>
      </c>
      <c r="AB37" s="88">
        <f t="shared" si="10"/>
        <v>10</v>
      </c>
      <c r="AC37" s="56">
        <v>1</v>
      </c>
      <c r="AD37" s="68">
        <v>5</v>
      </c>
      <c r="AE37" s="88">
        <f t="shared" si="19"/>
        <v>7</v>
      </c>
      <c r="AF37" s="85"/>
      <c r="AG37" s="68"/>
      <c r="AH37" s="79">
        <v>10</v>
      </c>
      <c r="AI37" s="66"/>
      <c r="AJ37" s="67"/>
      <c r="AL37" s="66" t="s">
        <v>43</v>
      </c>
      <c r="AM37" s="67">
        <v>10</v>
      </c>
      <c r="AN37" s="88">
        <f t="shared" si="11"/>
        <v>8</v>
      </c>
      <c r="AO37" s="56">
        <v>1</v>
      </c>
      <c r="AP37" s="68">
        <v>7</v>
      </c>
      <c r="AQ37" s="88">
        <f t="shared" si="12"/>
        <v>5</v>
      </c>
      <c r="AR37" s="85"/>
      <c r="AS37" s="68"/>
      <c r="AT37" s="79">
        <v>10</v>
      </c>
      <c r="AU37" s="66"/>
      <c r="AV37" s="67"/>
      <c r="AX37" s="66" t="s">
        <v>43</v>
      </c>
      <c r="AY37" s="67">
        <f t="shared" si="13"/>
        <v>228</v>
      </c>
      <c r="AZ37" s="85">
        <f t="shared" si="14"/>
        <v>10</v>
      </c>
      <c r="BA37" s="82">
        <f t="shared" si="15"/>
        <v>44</v>
      </c>
      <c r="BB37" s="96">
        <f t="shared" si="20"/>
        <v>0.18518518518518517</v>
      </c>
      <c r="BC37" s="66">
        <f t="shared" si="16"/>
        <v>0</v>
      </c>
    </row>
    <row r="38" spans="2:55" ht="13.15" customHeight="1">
      <c r="B38" s="192" t="s">
        <v>73</v>
      </c>
      <c r="C38" s="250"/>
      <c r="D38" s="251" t="str">
        <f t="shared" si="8"/>
        <v/>
      </c>
      <c r="E38" s="252"/>
      <c r="F38" s="253"/>
      <c r="G38" s="251" t="str">
        <f t="shared" si="17"/>
        <v/>
      </c>
      <c r="H38" s="254"/>
      <c r="I38" s="253"/>
      <c r="J38" s="255"/>
      <c r="K38" s="250"/>
      <c r="L38" s="250"/>
      <c r="M38" s="73"/>
      <c r="N38" s="192" t="s">
        <v>73</v>
      </c>
      <c r="O38" s="258"/>
      <c r="P38" s="259" t="str">
        <f t="shared" si="9"/>
        <v/>
      </c>
      <c r="Q38" s="252"/>
      <c r="R38" s="253"/>
      <c r="S38" s="259" t="str">
        <f t="shared" si="18"/>
        <v/>
      </c>
      <c r="T38" s="254"/>
      <c r="U38" s="253"/>
      <c r="V38" s="255"/>
      <c r="W38" s="250"/>
      <c r="X38" s="258"/>
      <c r="Z38" s="192" t="s">
        <v>73</v>
      </c>
      <c r="AA38" s="258"/>
      <c r="AB38" s="259" t="str">
        <f t="shared" si="10"/>
        <v/>
      </c>
      <c r="AC38" s="252"/>
      <c r="AD38" s="253"/>
      <c r="AE38" s="259" t="str">
        <f t="shared" si="19"/>
        <v/>
      </c>
      <c r="AF38" s="254"/>
      <c r="AG38" s="253"/>
      <c r="AH38" s="255"/>
      <c r="AI38" s="250"/>
      <c r="AJ38" s="258"/>
      <c r="AL38" s="192" t="s">
        <v>73</v>
      </c>
      <c r="AM38" s="258"/>
      <c r="AN38" s="259" t="str">
        <f t="shared" si="11"/>
        <v/>
      </c>
      <c r="AO38" s="252"/>
      <c r="AP38" s="253"/>
      <c r="AQ38" s="259" t="str">
        <f t="shared" si="12"/>
        <v/>
      </c>
      <c r="AR38" s="254"/>
      <c r="AS38" s="253"/>
      <c r="AT38" s="255"/>
      <c r="AU38" s="250"/>
      <c r="AV38" s="258"/>
      <c r="AX38" s="192" t="s">
        <v>73</v>
      </c>
      <c r="AY38" s="67">
        <f t="shared" si="13"/>
        <v>115</v>
      </c>
      <c r="AZ38" s="85">
        <f t="shared" si="14"/>
        <v>7</v>
      </c>
      <c r="BA38" s="82">
        <f t="shared" si="15"/>
        <v>15</v>
      </c>
      <c r="BB38" s="96">
        <f t="shared" si="20"/>
        <v>0.31818181818181818</v>
      </c>
      <c r="BC38" s="66">
        <f t="shared" si="16"/>
        <v>0</v>
      </c>
    </row>
    <row r="39" spans="2:55" ht="13.15" customHeight="1">
      <c r="B39" s="66" t="s">
        <v>64</v>
      </c>
      <c r="C39" s="250"/>
      <c r="D39" s="251" t="str">
        <f t="shared" si="8"/>
        <v/>
      </c>
      <c r="E39" s="252"/>
      <c r="F39" s="253"/>
      <c r="G39" s="251" t="str">
        <f t="shared" si="17"/>
        <v/>
      </c>
      <c r="H39" s="254"/>
      <c r="I39" s="253"/>
      <c r="J39" s="255"/>
      <c r="K39" s="250"/>
      <c r="L39" s="250"/>
      <c r="M39" s="73"/>
      <c r="N39" s="66" t="s">
        <v>64</v>
      </c>
      <c r="O39" s="258"/>
      <c r="P39" s="259" t="str">
        <f t="shared" si="9"/>
        <v/>
      </c>
      <c r="Q39" s="252"/>
      <c r="R39" s="253"/>
      <c r="S39" s="259" t="str">
        <f t="shared" si="18"/>
        <v/>
      </c>
      <c r="T39" s="254"/>
      <c r="U39" s="253"/>
      <c r="V39" s="255"/>
      <c r="W39" s="250"/>
      <c r="X39" s="258"/>
      <c r="Z39" s="66" t="s">
        <v>64</v>
      </c>
      <c r="AA39" s="258"/>
      <c r="AB39" s="259" t="str">
        <f t="shared" si="10"/>
        <v/>
      </c>
      <c r="AC39" s="252"/>
      <c r="AD39" s="253"/>
      <c r="AE39" s="259" t="str">
        <f t="shared" si="19"/>
        <v/>
      </c>
      <c r="AF39" s="254"/>
      <c r="AG39" s="253"/>
      <c r="AH39" s="255"/>
      <c r="AI39" s="250"/>
      <c r="AJ39" s="258"/>
      <c r="AL39" s="66" t="s">
        <v>64</v>
      </c>
      <c r="AM39" s="258"/>
      <c r="AN39" s="259" t="str">
        <f t="shared" si="11"/>
        <v/>
      </c>
      <c r="AO39" s="252"/>
      <c r="AP39" s="253"/>
      <c r="AQ39" s="259" t="str">
        <f t="shared" si="12"/>
        <v/>
      </c>
      <c r="AR39" s="254"/>
      <c r="AS39" s="253"/>
      <c r="AT39" s="255"/>
      <c r="AU39" s="250"/>
      <c r="AV39" s="258"/>
      <c r="AX39" s="66" t="s">
        <v>64</v>
      </c>
      <c r="AY39" s="67">
        <f t="shared" si="13"/>
        <v>304</v>
      </c>
      <c r="AZ39" s="85">
        <f t="shared" si="14"/>
        <v>14</v>
      </c>
      <c r="BA39" s="82">
        <f t="shared" si="15"/>
        <v>6</v>
      </c>
      <c r="BB39" s="96">
        <f t="shared" si="20"/>
        <v>0.7</v>
      </c>
      <c r="BC39" s="66">
        <f t="shared" si="16"/>
        <v>2</v>
      </c>
    </row>
    <row r="40" spans="2:55" ht="13.15" customHeight="1">
      <c r="B40" s="66" t="s">
        <v>45</v>
      </c>
      <c r="C40" s="66">
        <v>11</v>
      </c>
      <c r="D40" s="78">
        <f t="shared" si="8"/>
        <v>6</v>
      </c>
      <c r="E40" s="56">
        <v>1</v>
      </c>
      <c r="F40" s="68">
        <v>5</v>
      </c>
      <c r="G40" s="78">
        <f t="shared" si="17"/>
        <v>7</v>
      </c>
      <c r="H40" s="85"/>
      <c r="I40" s="68"/>
      <c r="J40" s="79">
        <v>10</v>
      </c>
      <c r="K40" s="66"/>
      <c r="L40" s="66"/>
      <c r="M40" s="73"/>
      <c r="N40" s="66" t="s">
        <v>45</v>
      </c>
      <c r="O40" s="67">
        <v>12</v>
      </c>
      <c r="P40" s="88">
        <f t="shared" si="9"/>
        <v>5</v>
      </c>
      <c r="Q40" s="56">
        <v>1</v>
      </c>
      <c r="R40" s="68">
        <v>5</v>
      </c>
      <c r="S40" s="88">
        <f t="shared" si="18"/>
        <v>7</v>
      </c>
      <c r="T40" s="85"/>
      <c r="U40" s="68"/>
      <c r="V40" s="79">
        <v>10</v>
      </c>
      <c r="W40" s="66"/>
      <c r="X40" s="67"/>
      <c r="Z40" s="66" t="s">
        <v>45</v>
      </c>
      <c r="AA40" s="67">
        <v>11</v>
      </c>
      <c r="AB40" s="88">
        <f t="shared" si="10"/>
        <v>6</v>
      </c>
      <c r="AC40" s="56">
        <v>0</v>
      </c>
      <c r="AD40" s="68">
        <v>6</v>
      </c>
      <c r="AE40" s="88">
        <f t="shared" si="19"/>
        <v>0</v>
      </c>
      <c r="AF40" s="85"/>
      <c r="AG40" s="68"/>
      <c r="AH40" s="79">
        <v>10</v>
      </c>
      <c r="AI40" s="66"/>
      <c r="AJ40" s="67"/>
      <c r="AL40" s="66" t="s">
        <v>45</v>
      </c>
      <c r="AM40" s="67">
        <v>9</v>
      </c>
      <c r="AN40" s="88">
        <f t="shared" si="11"/>
        <v>10</v>
      </c>
      <c r="AO40" s="56">
        <v>2</v>
      </c>
      <c r="AP40" s="68">
        <v>6</v>
      </c>
      <c r="AQ40" s="88">
        <f t="shared" si="12"/>
        <v>10</v>
      </c>
      <c r="AR40" s="85"/>
      <c r="AS40" s="68"/>
      <c r="AT40" s="79">
        <v>10</v>
      </c>
      <c r="AU40" s="66"/>
      <c r="AV40" s="67"/>
      <c r="AX40" s="66" t="s">
        <v>45</v>
      </c>
      <c r="AY40" s="67">
        <f t="shared" si="13"/>
        <v>158</v>
      </c>
      <c r="AZ40" s="85">
        <f t="shared" si="14"/>
        <v>9</v>
      </c>
      <c r="BA40" s="82">
        <f t="shared" si="15"/>
        <v>31</v>
      </c>
      <c r="BB40" s="96">
        <f t="shared" si="20"/>
        <v>0.22500000000000001</v>
      </c>
      <c r="BC40" s="66">
        <f t="shared" si="16"/>
        <v>0</v>
      </c>
    </row>
    <row r="41" spans="2:55" ht="13.15" customHeight="1">
      <c r="B41" s="66" t="s">
        <v>44</v>
      </c>
      <c r="C41" s="66">
        <v>13</v>
      </c>
      <c r="D41" s="78">
        <f t="shared" si="8"/>
        <v>4</v>
      </c>
      <c r="E41" s="56">
        <v>1</v>
      </c>
      <c r="F41" s="68">
        <v>5</v>
      </c>
      <c r="G41" s="78">
        <f t="shared" si="17"/>
        <v>7</v>
      </c>
      <c r="H41" s="85"/>
      <c r="I41" s="68"/>
      <c r="J41" s="79">
        <v>10</v>
      </c>
      <c r="K41" s="66"/>
      <c r="L41" s="66"/>
      <c r="M41" s="73"/>
      <c r="N41" s="66" t="s">
        <v>44</v>
      </c>
      <c r="O41" s="67">
        <v>11</v>
      </c>
      <c r="P41" s="88">
        <f t="shared" si="9"/>
        <v>6</v>
      </c>
      <c r="Q41" s="56">
        <v>1</v>
      </c>
      <c r="R41" s="68">
        <v>5</v>
      </c>
      <c r="S41" s="88">
        <f t="shared" si="18"/>
        <v>7</v>
      </c>
      <c r="T41" s="85"/>
      <c r="U41" s="68"/>
      <c r="V41" s="79">
        <v>10</v>
      </c>
      <c r="W41" s="66"/>
      <c r="X41" s="67"/>
      <c r="Z41" s="66" t="s">
        <v>44</v>
      </c>
      <c r="AA41" s="67">
        <v>10</v>
      </c>
      <c r="AB41" s="88">
        <f t="shared" si="10"/>
        <v>8</v>
      </c>
      <c r="AC41" s="56">
        <v>1</v>
      </c>
      <c r="AD41" s="68">
        <v>5</v>
      </c>
      <c r="AE41" s="88">
        <f t="shared" si="19"/>
        <v>7</v>
      </c>
      <c r="AF41" s="85"/>
      <c r="AG41" s="68"/>
      <c r="AH41" s="79">
        <v>10</v>
      </c>
      <c r="AI41" s="66"/>
      <c r="AJ41" s="67"/>
      <c r="AL41" s="66" t="s">
        <v>44</v>
      </c>
      <c r="AM41" s="67">
        <v>11</v>
      </c>
      <c r="AN41" s="88">
        <f t="shared" si="11"/>
        <v>6</v>
      </c>
      <c r="AO41" s="56">
        <v>0</v>
      </c>
      <c r="AP41" s="68">
        <v>8</v>
      </c>
      <c r="AQ41" s="88">
        <f t="shared" si="12"/>
        <v>0</v>
      </c>
      <c r="AR41" s="85"/>
      <c r="AS41" s="68"/>
      <c r="AT41" s="79">
        <v>10</v>
      </c>
      <c r="AU41" s="66"/>
      <c r="AV41" s="67"/>
      <c r="AX41" s="66" t="s">
        <v>44</v>
      </c>
      <c r="AY41" s="67">
        <f t="shared" si="13"/>
        <v>195</v>
      </c>
      <c r="AZ41" s="85">
        <f t="shared" si="14"/>
        <v>7</v>
      </c>
      <c r="BA41" s="82">
        <f t="shared" si="15"/>
        <v>47</v>
      </c>
      <c r="BB41" s="96">
        <f t="shared" si="20"/>
        <v>0.12962962962962962</v>
      </c>
      <c r="BC41" s="66">
        <f t="shared" si="16"/>
        <v>0</v>
      </c>
    </row>
    <row r="42" spans="2:55" ht="13.15" customHeight="1">
      <c r="B42" s="66" t="s">
        <v>76</v>
      </c>
      <c r="C42" s="66">
        <v>10</v>
      </c>
      <c r="D42" s="78">
        <f t="shared" si="8"/>
        <v>8</v>
      </c>
      <c r="E42" s="56">
        <v>2</v>
      </c>
      <c r="F42" s="68">
        <v>4</v>
      </c>
      <c r="G42" s="78">
        <f t="shared" si="17"/>
        <v>14</v>
      </c>
      <c r="H42" s="85"/>
      <c r="I42" s="68"/>
      <c r="J42" s="79">
        <v>10</v>
      </c>
      <c r="K42" s="66"/>
      <c r="L42" s="66"/>
      <c r="M42" s="73"/>
      <c r="N42" s="66" t="s">
        <v>76</v>
      </c>
      <c r="O42" s="258"/>
      <c r="P42" s="259" t="str">
        <f t="shared" si="9"/>
        <v/>
      </c>
      <c r="Q42" s="252"/>
      <c r="R42" s="253"/>
      <c r="S42" s="259" t="str">
        <f t="shared" si="18"/>
        <v/>
      </c>
      <c r="T42" s="254"/>
      <c r="U42" s="253"/>
      <c r="V42" s="255"/>
      <c r="W42" s="250"/>
      <c r="X42" s="258"/>
      <c r="Z42" s="66" t="s">
        <v>76</v>
      </c>
      <c r="AA42" s="67">
        <v>12</v>
      </c>
      <c r="AB42" s="88">
        <f t="shared" si="10"/>
        <v>5</v>
      </c>
      <c r="AC42" s="56">
        <v>0</v>
      </c>
      <c r="AD42" s="68">
        <v>6</v>
      </c>
      <c r="AE42" s="88">
        <f t="shared" si="19"/>
        <v>0</v>
      </c>
      <c r="AF42" s="85"/>
      <c r="AG42" s="68"/>
      <c r="AH42" s="79">
        <v>10</v>
      </c>
      <c r="AI42" s="66"/>
      <c r="AJ42" s="67"/>
      <c r="AL42" s="66" t="s">
        <v>76</v>
      </c>
      <c r="AM42" s="258"/>
      <c r="AN42" s="259" t="str">
        <f t="shared" si="11"/>
        <v/>
      </c>
      <c r="AO42" s="252"/>
      <c r="AP42" s="253"/>
      <c r="AQ42" s="259" t="str">
        <f t="shared" si="12"/>
        <v/>
      </c>
      <c r="AR42" s="254"/>
      <c r="AS42" s="253"/>
      <c r="AT42" s="255"/>
      <c r="AU42" s="250"/>
      <c r="AV42" s="258"/>
      <c r="AX42" s="66" t="s">
        <v>76</v>
      </c>
      <c r="AY42" s="67">
        <f t="shared" si="13"/>
        <v>62</v>
      </c>
      <c r="AZ42" s="85">
        <f t="shared" si="14"/>
        <v>2</v>
      </c>
      <c r="BA42" s="82">
        <f t="shared" si="15"/>
        <v>10</v>
      </c>
      <c r="BB42" s="96">
        <f t="shared" si="20"/>
        <v>0.16666666666666666</v>
      </c>
      <c r="BC42" s="66">
        <f t="shared" si="16"/>
        <v>0</v>
      </c>
    </row>
    <row r="43" spans="2:55" ht="13.15" customHeight="1">
      <c r="B43" s="66" t="s">
        <v>47</v>
      </c>
      <c r="C43" s="250"/>
      <c r="D43" s="251" t="str">
        <f t="shared" si="8"/>
        <v/>
      </c>
      <c r="E43" s="252"/>
      <c r="F43" s="253"/>
      <c r="G43" s="251" t="str">
        <f t="shared" si="17"/>
        <v/>
      </c>
      <c r="H43" s="254"/>
      <c r="I43" s="253"/>
      <c r="J43" s="255"/>
      <c r="K43" s="250"/>
      <c r="L43" s="250"/>
      <c r="M43" s="73"/>
      <c r="N43" s="66" t="s">
        <v>47</v>
      </c>
      <c r="O43" s="258"/>
      <c r="P43" s="259" t="str">
        <f t="shared" si="9"/>
        <v/>
      </c>
      <c r="Q43" s="252"/>
      <c r="R43" s="253"/>
      <c r="S43" s="259" t="str">
        <f t="shared" si="18"/>
        <v/>
      </c>
      <c r="T43" s="254"/>
      <c r="U43" s="253"/>
      <c r="V43" s="255"/>
      <c r="W43" s="250"/>
      <c r="X43" s="258"/>
      <c r="Z43" s="66" t="s">
        <v>47</v>
      </c>
      <c r="AA43" s="258"/>
      <c r="AB43" s="259" t="str">
        <f t="shared" si="10"/>
        <v/>
      </c>
      <c r="AC43" s="252"/>
      <c r="AD43" s="253"/>
      <c r="AE43" s="259" t="str">
        <f t="shared" si="19"/>
        <v/>
      </c>
      <c r="AF43" s="254"/>
      <c r="AG43" s="253"/>
      <c r="AH43" s="255"/>
      <c r="AI43" s="250"/>
      <c r="AJ43" s="258"/>
      <c r="AL43" s="66" t="s">
        <v>47</v>
      </c>
      <c r="AM43" s="258"/>
      <c r="AN43" s="259" t="str">
        <f t="shared" si="11"/>
        <v/>
      </c>
      <c r="AO43" s="252"/>
      <c r="AP43" s="253"/>
      <c r="AQ43" s="259" t="str">
        <f t="shared" si="12"/>
        <v/>
      </c>
      <c r="AR43" s="254"/>
      <c r="AS43" s="253"/>
      <c r="AT43" s="255"/>
      <c r="AU43" s="250"/>
      <c r="AV43" s="250"/>
      <c r="AX43" s="66" t="s">
        <v>47</v>
      </c>
      <c r="AY43" s="91">
        <f t="shared" si="13"/>
        <v>164</v>
      </c>
      <c r="AZ43" s="89">
        <f t="shared" si="14"/>
        <v>11</v>
      </c>
      <c r="BA43" s="81">
        <f t="shared" si="15"/>
        <v>17</v>
      </c>
      <c r="BB43" s="96">
        <f>IF(AZ43=0,"0%",AZ43/(AZ43+BA43))</f>
        <v>0.39285714285714285</v>
      </c>
      <c r="BC43" s="66">
        <f t="shared" si="16"/>
        <v>0</v>
      </c>
    </row>
    <row r="44" spans="2:55" ht="13.15" customHeight="1">
      <c r="B44" s="66" t="s">
        <v>42</v>
      </c>
      <c r="C44" s="88">
        <v>3</v>
      </c>
      <c r="D44" s="78">
        <f t="shared" si="8"/>
        <v>40</v>
      </c>
      <c r="E44" s="89">
        <v>5</v>
      </c>
      <c r="F44" s="90">
        <v>1</v>
      </c>
      <c r="G44" s="78">
        <f t="shared" si="17"/>
        <v>35</v>
      </c>
      <c r="H44" s="89"/>
      <c r="I44" s="90">
        <v>1</v>
      </c>
      <c r="J44" s="78">
        <v>10</v>
      </c>
      <c r="K44" s="88"/>
      <c r="L44" s="88"/>
      <c r="M44" s="73"/>
      <c r="N44" s="66" t="s">
        <v>42</v>
      </c>
      <c r="O44" s="91">
        <v>1</v>
      </c>
      <c r="P44" s="88">
        <v>50</v>
      </c>
      <c r="Q44" s="89">
        <v>5</v>
      </c>
      <c r="R44" s="90">
        <v>1</v>
      </c>
      <c r="S44" s="88">
        <f t="shared" si="18"/>
        <v>35</v>
      </c>
      <c r="T44" s="89"/>
      <c r="U44" s="90"/>
      <c r="V44" s="78">
        <v>10</v>
      </c>
      <c r="W44" s="88"/>
      <c r="X44" s="91"/>
      <c r="Z44" s="66" t="s">
        <v>42</v>
      </c>
      <c r="AA44" s="67">
        <v>3</v>
      </c>
      <c r="AB44" s="88">
        <f t="shared" si="10"/>
        <v>40</v>
      </c>
      <c r="AC44" s="56">
        <v>6</v>
      </c>
      <c r="AD44" s="68">
        <v>0</v>
      </c>
      <c r="AE44" s="88">
        <f t="shared" si="19"/>
        <v>42</v>
      </c>
      <c r="AF44" s="85"/>
      <c r="AG44" s="68">
        <v>2</v>
      </c>
      <c r="AH44" s="79">
        <v>10</v>
      </c>
      <c r="AI44" s="66"/>
      <c r="AJ44" s="67"/>
      <c r="AL44" s="66" t="s">
        <v>42</v>
      </c>
      <c r="AM44" s="91">
        <v>8</v>
      </c>
      <c r="AN44" s="88">
        <f t="shared" si="11"/>
        <v>15</v>
      </c>
      <c r="AO44" s="89">
        <v>3</v>
      </c>
      <c r="AP44" s="90">
        <v>5</v>
      </c>
      <c r="AQ44" s="88">
        <f t="shared" si="12"/>
        <v>15</v>
      </c>
      <c r="AR44" s="89"/>
      <c r="AS44" s="90">
        <v>1</v>
      </c>
      <c r="AT44" s="78">
        <v>10</v>
      </c>
      <c r="AU44" s="88"/>
      <c r="AV44" s="91"/>
      <c r="AX44" s="66" t="s">
        <v>42</v>
      </c>
      <c r="AY44" s="67">
        <f t="shared" si="13"/>
        <v>350</v>
      </c>
      <c r="AZ44" s="85">
        <f t="shared" si="14"/>
        <v>19</v>
      </c>
      <c r="BA44" s="82">
        <f t="shared" si="15"/>
        <v>7</v>
      </c>
      <c r="BB44" s="96">
        <f t="shared" si="20"/>
        <v>0.73076923076923073</v>
      </c>
      <c r="BC44" s="66">
        <f t="shared" si="16"/>
        <v>4</v>
      </c>
    </row>
    <row r="45" spans="2:55" ht="13.15" customHeight="1">
      <c r="B45" s="66"/>
      <c r="C45" s="192"/>
      <c r="D45" s="78" t="str">
        <f t="shared" si="8"/>
        <v/>
      </c>
      <c r="E45" s="193"/>
      <c r="F45" s="194"/>
      <c r="G45" s="78" t="str">
        <f t="shared" si="17"/>
        <v/>
      </c>
      <c r="H45" s="193"/>
      <c r="I45" s="194"/>
      <c r="J45" s="195"/>
      <c r="K45" s="192"/>
      <c r="L45" s="192"/>
      <c r="M45" s="73"/>
      <c r="N45" s="66"/>
      <c r="O45" s="196"/>
      <c r="P45" s="88" t="str">
        <f t="shared" si="9"/>
        <v/>
      </c>
      <c r="Q45" s="193"/>
      <c r="R45" s="194"/>
      <c r="S45" s="88" t="str">
        <f t="shared" si="18"/>
        <v/>
      </c>
      <c r="T45" s="193"/>
      <c r="U45" s="194"/>
      <c r="V45" s="195"/>
      <c r="W45" s="192"/>
      <c r="X45" s="196"/>
      <c r="Z45" s="66"/>
      <c r="AA45" s="196"/>
      <c r="AB45" s="88" t="str">
        <f t="shared" si="10"/>
        <v/>
      </c>
      <c r="AC45" s="193"/>
      <c r="AD45" s="194"/>
      <c r="AE45" s="88" t="str">
        <f t="shared" si="19"/>
        <v/>
      </c>
      <c r="AF45" s="193"/>
      <c r="AG45" s="194"/>
      <c r="AH45" s="195"/>
      <c r="AI45" s="192"/>
      <c r="AJ45" s="196"/>
      <c r="AL45" s="66"/>
      <c r="AM45" s="196"/>
      <c r="AN45" s="88" t="str">
        <f t="shared" si="11"/>
        <v/>
      </c>
      <c r="AO45" s="193"/>
      <c r="AP45" s="194"/>
      <c r="AQ45" s="88" t="str">
        <f t="shared" si="12"/>
        <v/>
      </c>
      <c r="AR45" s="193"/>
      <c r="AS45" s="194"/>
      <c r="AT45" s="195"/>
      <c r="AU45" s="192"/>
      <c r="AV45" s="196"/>
      <c r="AX45" s="66"/>
      <c r="AY45" s="191">
        <f t="shared" si="13"/>
        <v>0</v>
      </c>
      <c r="AZ45" s="190">
        <f t="shared" si="14"/>
        <v>0</v>
      </c>
      <c r="BA45" s="189">
        <f t="shared" si="15"/>
        <v>0</v>
      </c>
      <c r="BB45" s="197" t="str">
        <f t="shared" ref="BB45:BB46" si="21">IF(AZ45=0,"0%",AZ45/(AZ45+BA45))</f>
        <v>0%</v>
      </c>
      <c r="BC45" s="192">
        <f t="shared" si="16"/>
        <v>0</v>
      </c>
    </row>
    <row r="46" spans="2:55" ht="13.15" customHeight="1">
      <c r="B46" s="66"/>
      <c r="C46" s="66"/>
      <c r="D46" s="78" t="str">
        <f t="shared" si="8"/>
        <v/>
      </c>
      <c r="E46" s="85"/>
      <c r="F46" s="68"/>
      <c r="G46" s="78" t="str">
        <f t="shared" si="17"/>
        <v/>
      </c>
      <c r="H46" s="85"/>
      <c r="I46" s="68"/>
      <c r="J46" s="79"/>
      <c r="K46" s="66"/>
      <c r="L46" s="66"/>
      <c r="M46" s="73"/>
      <c r="N46" s="66"/>
      <c r="O46" s="66"/>
      <c r="P46" s="88" t="str">
        <f t="shared" si="9"/>
        <v/>
      </c>
      <c r="Q46" s="56"/>
      <c r="R46" s="68"/>
      <c r="S46" s="88" t="str">
        <f t="shared" si="18"/>
        <v/>
      </c>
      <c r="T46" s="56"/>
      <c r="U46" s="68"/>
      <c r="V46" s="66"/>
      <c r="W46" s="66"/>
      <c r="X46" s="66"/>
      <c r="Z46" s="66"/>
      <c r="AA46" s="66"/>
      <c r="AB46" s="88" t="str">
        <f t="shared" si="10"/>
        <v/>
      </c>
      <c r="AC46" s="56"/>
      <c r="AD46" s="68"/>
      <c r="AE46" s="88" t="str">
        <f t="shared" si="19"/>
        <v/>
      </c>
      <c r="AF46" s="56"/>
      <c r="AG46" s="68"/>
      <c r="AH46" s="66"/>
      <c r="AI46" s="66"/>
      <c r="AJ46" s="66"/>
      <c r="AL46" s="66"/>
      <c r="AM46" s="66"/>
      <c r="AN46" s="88" t="str">
        <f t="shared" si="11"/>
        <v/>
      </c>
      <c r="AO46" s="56"/>
      <c r="AP46" s="68"/>
      <c r="AQ46" s="88" t="str">
        <f t="shared" si="12"/>
        <v/>
      </c>
      <c r="AR46" s="56"/>
      <c r="AS46" s="68"/>
      <c r="AT46" s="66"/>
      <c r="AU46" s="66"/>
      <c r="AV46" s="66"/>
      <c r="AX46" s="66"/>
      <c r="AY46" s="67">
        <f t="shared" si="13"/>
        <v>0</v>
      </c>
      <c r="AZ46" s="85">
        <f t="shared" si="14"/>
        <v>0</v>
      </c>
      <c r="BA46" s="82">
        <f t="shared" si="15"/>
        <v>0</v>
      </c>
      <c r="BB46" s="221" t="str">
        <f t="shared" si="21"/>
        <v>0%</v>
      </c>
      <c r="BC46" s="66">
        <f t="shared" si="16"/>
        <v>0</v>
      </c>
    </row>
    <row r="47" spans="2:55" ht="13.15" customHeight="1">
      <c r="B47" s="38"/>
      <c r="C47" s="66"/>
      <c r="D47" s="78"/>
      <c r="E47" s="85"/>
      <c r="F47" s="68"/>
      <c r="G47" s="78"/>
      <c r="H47" s="85"/>
      <c r="I47" s="68"/>
      <c r="J47" s="79"/>
      <c r="K47" s="66"/>
      <c r="L47" s="66"/>
      <c r="M47" s="73"/>
      <c r="N47" s="38"/>
      <c r="O47" s="38"/>
      <c r="P47" s="88"/>
      <c r="Q47" s="37"/>
      <c r="R47" s="99"/>
      <c r="S47" s="88"/>
      <c r="T47" s="37"/>
      <c r="U47" s="99"/>
      <c r="V47" s="38"/>
      <c r="W47" s="38"/>
      <c r="X47" s="38"/>
      <c r="Z47" s="38"/>
      <c r="AA47" s="66"/>
      <c r="AB47" s="88" t="str">
        <f t="shared" ref="AB47:AB48" si="22">IF(AA47=1,50,IF(AA47=2,45,IF(AA47=3,40,IF(AA47=4,35,IF(AA47=5,30,IF(AA47=6,25,IF(AA47=7,20,IF(AA47=8,15,IF(AA47=9,10,IF(AA47=10,8,IF(AA47=11,6,IF(AA47=12,5,IF(AA47=13,4,IF(AA47=14,3,IF(AA47=15,2,IF(AA47=16,1,IF(AA47=17,"",IF(AA47=18,"",IF(AA47=19,"",IF(AA47=20,"",IF(AA47="","")))))))))))))))))))))</f>
        <v/>
      </c>
      <c r="AC47" s="56"/>
      <c r="AD47" s="68"/>
      <c r="AE47" s="88" t="str">
        <f t="shared" ref="AE47:AE48" si="23">IF(AC47="","",AC47*7)</f>
        <v/>
      </c>
      <c r="AF47" s="56"/>
      <c r="AG47" s="68"/>
      <c r="AH47" s="66"/>
      <c r="AI47" s="66"/>
      <c r="AJ47" s="66"/>
      <c r="AL47" s="38"/>
      <c r="AM47" s="38"/>
      <c r="AN47" s="88"/>
      <c r="AO47" s="37"/>
      <c r="AP47" s="99"/>
      <c r="AQ47" s="88"/>
      <c r="AR47" s="37"/>
      <c r="AS47" s="99"/>
      <c r="AT47" s="38"/>
      <c r="AU47" s="38"/>
      <c r="AV47" s="38"/>
      <c r="AX47" s="66"/>
      <c r="AY47" s="91">
        <f t="shared" si="13"/>
        <v>0</v>
      </c>
      <c r="AZ47" s="89">
        <f t="shared" si="14"/>
        <v>0</v>
      </c>
      <c r="BA47" s="81">
        <f t="shared" si="15"/>
        <v>0</v>
      </c>
      <c r="BB47" s="96" t="str">
        <f t="shared" ref="BB47:BB48" si="24">IF(AZ47=0,"0%",AZ47/(AZ47+BA47))</f>
        <v>0%</v>
      </c>
      <c r="BC47" s="66">
        <f t="shared" si="16"/>
        <v>0</v>
      </c>
    </row>
    <row r="48" spans="2:55" ht="13.15" customHeight="1" thickBot="1">
      <c r="B48" s="28"/>
      <c r="C48" s="122"/>
      <c r="D48" s="187"/>
      <c r="E48" s="170"/>
      <c r="F48" s="186"/>
      <c r="G48" s="187"/>
      <c r="H48" s="94"/>
      <c r="I48" s="171"/>
      <c r="J48" s="198"/>
      <c r="K48" s="122"/>
      <c r="L48" s="122"/>
      <c r="M48" s="73"/>
      <c r="N48" s="28"/>
      <c r="O48" s="28"/>
      <c r="P48" s="122" t="str">
        <f t="shared" ref="P48" si="25">IF(O48=1,50,IF(O48=2,45,IF(O48=3,40,IF(O48=4,35,IF(O48=5,30,IF(O48=6,25,IF(O48=7,20,IF(O48=8,15,IF(O48=9,10,IF(O48=10,8,IF(O48=11,6,IF(O48=12,5,IF(O48=13,4,IF(O48=14,3,IF(O48=15,2,IF(O48=16,1,IF(O48=17,"",IF(O48=18,"",IF(O48=19,"",IF(O48=20,"",IF(O48="","")))))))))))))))))))))</f>
        <v/>
      </c>
      <c r="Q48" s="185"/>
      <c r="R48" s="176"/>
      <c r="S48" s="122" t="str">
        <f t="shared" ref="S48" si="26">IF(Q48="","",Q48*7)</f>
        <v/>
      </c>
      <c r="T48" s="185"/>
      <c r="U48" s="176"/>
      <c r="V48" s="28"/>
      <c r="W48" s="28"/>
      <c r="X48" s="28"/>
      <c r="Z48" s="28"/>
      <c r="AA48" s="28"/>
      <c r="AB48" s="122" t="str">
        <f t="shared" si="22"/>
        <v/>
      </c>
      <c r="AC48" s="185"/>
      <c r="AD48" s="176"/>
      <c r="AE48" s="122" t="str">
        <f t="shared" si="23"/>
        <v/>
      </c>
      <c r="AF48" s="185"/>
      <c r="AG48" s="176"/>
      <c r="AH48" s="28"/>
      <c r="AI48" s="28"/>
      <c r="AJ48" s="28"/>
      <c r="AL48" s="28"/>
      <c r="AM48" s="28"/>
      <c r="AN48" s="122" t="str">
        <f t="shared" ref="AN48" si="27">IF(AM48=1,50,IF(AM48=2,45,IF(AM48=3,40,IF(AM48=4,35,IF(AM48=5,30,IF(AM48=6,25,IF(AM48=7,20,IF(AM48=8,15,IF(AM48=9,10,IF(AM48=10,8,IF(AM48=11,6,IF(AM48=12,5,IF(AM48=13,4,IF(AM48=14,3,IF(AM48=15,2,IF(AM48=16,1,IF(AM48=17,"",IF(AM48=18,"",IF(AM48=19,"",IF(AM48=20,"",IF(AM48="","")))))))))))))))))))))</f>
        <v/>
      </c>
      <c r="AO48" s="185"/>
      <c r="AP48" s="176"/>
      <c r="AQ48" s="122" t="str">
        <f t="shared" ref="AQ48" si="28">IF(AO48="","",AO48*5)</f>
        <v/>
      </c>
      <c r="AR48" s="185"/>
      <c r="AS48" s="176"/>
      <c r="AT48" s="28"/>
      <c r="AU48" s="28"/>
      <c r="AV48" s="28"/>
      <c r="AX48" s="122"/>
      <c r="AY48" s="169">
        <f t="shared" si="13"/>
        <v>0</v>
      </c>
      <c r="AZ48" s="170">
        <f t="shared" si="14"/>
        <v>0</v>
      </c>
      <c r="BA48" s="171">
        <f t="shared" si="15"/>
        <v>0</v>
      </c>
      <c r="BB48" s="97" t="str">
        <f t="shared" si="24"/>
        <v>0%</v>
      </c>
      <c r="BC48" s="122">
        <f t="shared" si="16"/>
        <v>0</v>
      </c>
    </row>
  </sheetData>
  <mergeCells count="39">
    <mergeCell ref="D2:H2"/>
    <mergeCell ref="I2:J2"/>
    <mergeCell ref="B26:B27"/>
    <mergeCell ref="K26:L26"/>
    <mergeCell ref="K2:L2"/>
    <mergeCell ref="B2:B3"/>
    <mergeCell ref="D26:H26"/>
    <mergeCell ref="I26:J26"/>
    <mergeCell ref="N2:N3"/>
    <mergeCell ref="N26:N27"/>
    <mergeCell ref="Z2:Z3"/>
    <mergeCell ref="Z26:Z27"/>
    <mergeCell ref="AL2:AL3"/>
    <mergeCell ref="AL26:AL27"/>
    <mergeCell ref="U2:V2"/>
    <mergeCell ref="W2:X2"/>
    <mergeCell ref="P26:T26"/>
    <mergeCell ref="U26:V26"/>
    <mergeCell ref="W26:X26"/>
    <mergeCell ref="AB2:AF2"/>
    <mergeCell ref="AG2:AH2"/>
    <mergeCell ref="AI2:AJ2"/>
    <mergeCell ref="AB26:AF26"/>
    <mergeCell ref="AG26:AH26"/>
    <mergeCell ref="P2:T2"/>
    <mergeCell ref="BA2:BA3"/>
    <mergeCell ref="AZ2:AZ3"/>
    <mergeCell ref="AX26:AX27"/>
    <mergeCell ref="AX2:AX3"/>
    <mergeCell ref="AS2:AT2"/>
    <mergeCell ref="AS26:AT26"/>
    <mergeCell ref="AU26:AV26"/>
    <mergeCell ref="AN2:AR2"/>
    <mergeCell ref="AY26:AY27"/>
    <mergeCell ref="AY2:AY3"/>
    <mergeCell ref="AU2:AV2"/>
    <mergeCell ref="AI26:AJ26"/>
    <mergeCell ref="AN26:AR26"/>
    <mergeCell ref="AZ26:BC26"/>
  </mergeCells>
  <phoneticPr fontId="1"/>
  <conditionalFormatting sqref="BB28:BB48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topLeftCell="J10" zoomScale="110" zoomScaleNormal="110" workbookViewId="0">
      <selection activeCell="AQ36" sqref="AQ36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16384" width="8.875" style="1"/>
  </cols>
  <sheetData>
    <row r="1" spans="2:45" ht="13.15" customHeight="1" thickBot="1">
      <c r="J1" s="2"/>
      <c r="S1" s="2"/>
      <c r="AB1" s="2"/>
    </row>
    <row r="2" spans="2:45" ht="13.15" customHeight="1" thickBot="1">
      <c r="B2" s="286"/>
      <c r="C2" s="290" t="s">
        <v>48</v>
      </c>
      <c r="D2" s="291"/>
      <c r="E2" s="292"/>
      <c r="F2" s="87" t="s">
        <v>25</v>
      </c>
      <c r="G2" s="86" t="s">
        <v>26</v>
      </c>
      <c r="H2" s="288">
        <v>43114</v>
      </c>
      <c r="I2" s="289"/>
      <c r="J2" s="2"/>
      <c r="K2" s="286"/>
      <c r="L2" s="290" t="s">
        <v>98</v>
      </c>
      <c r="M2" s="291"/>
      <c r="N2" s="292"/>
      <c r="O2" s="87" t="s">
        <v>25</v>
      </c>
      <c r="P2" s="86" t="s">
        <v>26</v>
      </c>
      <c r="Q2" s="288">
        <v>43170</v>
      </c>
      <c r="R2" s="289"/>
      <c r="S2" s="2"/>
      <c r="T2" s="293"/>
      <c r="U2" s="295" t="s">
        <v>70</v>
      </c>
      <c r="V2" s="296"/>
      <c r="W2" s="297"/>
      <c r="X2" s="133" t="s">
        <v>25</v>
      </c>
      <c r="Y2" s="134" t="s">
        <v>26</v>
      </c>
      <c r="Z2" s="298">
        <v>43205</v>
      </c>
      <c r="AA2" s="299"/>
      <c r="AB2" s="2"/>
      <c r="AC2" s="286"/>
      <c r="AD2" s="290" t="s">
        <v>83</v>
      </c>
      <c r="AE2" s="291"/>
      <c r="AF2" s="292"/>
      <c r="AG2" s="87" t="s">
        <v>25</v>
      </c>
      <c r="AH2" s="86" t="s">
        <v>26</v>
      </c>
      <c r="AI2" s="288">
        <v>43240</v>
      </c>
      <c r="AJ2" s="289"/>
      <c r="AL2" s="293"/>
      <c r="AM2" s="295" t="s">
        <v>71</v>
      </c>
      <c r="AN2" s="296"/>
      <c r="AO2" s="297"/>
      <c r="AP2" s="133" t="s">
        <v>25</v>
      </c>
      <c r="AQ2" s="134" t="s">
        <v>26</v>
      </c>
      <c r="AR2" s="298" t="s">
        <v>84</v>
      </c>
      <c r="AS2" s="299"/>
    </row>
    <row r="3" spans="2:45" ht="13.15" customHeight="1" thickBot="1">
      <c r="B3" s="287"/>
      <c r="C3" s="3" t="s">
        <v>20</v>
      </c>
      <c r="D3" s="127" t="s">
        <v>21</v>
      </c>
      <c r="E3" s="130" t="s">
        <v>56</v>
      </c>
      <c r="F3" s="128" t="s">
        <v>34</v>
      </c>
      <c r="G3" s="7" t="s">
        <v>11</v>
      </c>
      <c r="H3" s="8" t="s">
        <v>12</v>
      </c>
      <c r="I3" s="9" t="s">
        <v>10</v>
      </c>
      <c r="J3" s="2"/>
      <c r="K3" s="287"/>
      <c r="L3" s="3" t="s">
        <v>20</v>
      </c>
      <c r="M3" s="4" t="s">
        <v>21</v>
      </c>
      <c r="N3" s="5" t="s">
        <v>56</v>
      </c>
      <c r="O3" s="6" t="s">
        <v>34</v>
      </c>
      <c r="P3" s="7" t="s">
        <v>11</v>
      </c>
      <c r="Q3" s="8" t="s">
        <v>12</v>
      </c>
      <c r="R3" s="9" t="s">
        <v>10</v>
      </c>
      <c r="S3" s="2"/>
      <c r="T3" s="294"/>
      <c r="U3" s="135" t="s">
        <v>20</v>
      </c>
      <c r="V3" s="136" t="s">
        <v>21</v>
      </c>
      <c r="W3" s="137" t="s">
        <v>56</v>
      </c>
      <c r="X3" s="138" t="s">
        <v>34</v>
      </c>
      <c r="Y3" s="139" t="s">
        <v>11</v>
      </c>
      <c r="Z3" s="140" t="s">
        <v>12</v>
      </c>
      <c r="AA3" s="141" t="s">
        <v>10</v>
      </c>
      <c r="AB3" s="2"/>
      <c r="AC3" s="287"/>
      <c r="AD3" s="3" t="s">
        <v>20</v>
      </c>
      <c r="AE3" s="4" t="s">
        <v>21</v>
      </c>
      <c r="AF3" s="5" t="s">
        <v>56</v>
      </c>
      <c r="AG3" s="6" t="s">
        <v>34</v>
      </c>
      <c r="AH3" s="7" t="s">
        <v>11</v>
      </c>
      <c r="AI3" s="8" t="s">
        <v>12</v>
      </c>
      <c r="AJ3" s="9" t="s">
        <v>10</v>
      </c>
      <c r="AL3" s="294"/>
      <c r="AM3" s="135" t="s">
        <v>20</v>
      </c>
      <c r="AN3" s="136" t="s">
        <v>21</v>
      </c>
      <c r="AO3" s="137" t="s">
        <v>56</v>
      </c>
      <c r="AP3" s="138" t="s">
        <v>34</v>
      </c>
      <c r="AQ3" s="139" t="s">
        <v>11</v>
      </c>
      <c r="AR3" s="140" t="s">
        <v>12</v>
      </c>
      <c r="AS3" s="141" t="s">
        <v>10</v>
      </c>
    </row>
    <row r="4" spans="2:45" ht="13.15" customHeight="1">
      <c r="B4" s="63" t="s">
        <v>37</v>
      </c>
      <c r="C4" s="222">
        <v>5</v>
      </c>
      <c r="D4" s="223">
        <v>5</v>
      </c>
      <c r="E4" s="76">
        <f>IF(C4="","",C4*5)</f>
        <v>25</v>
      </c>
      <c r="F4" s="224"/>
      <c r="G4" s="222"/>
      <c r="H4" s="225">
        <v>1</v>
      </c>
      <c r="I4" s="226">
        <v>10</v>
      </c>
      <c r="J4" s="2"/>
      <c r="K4" s="63" t="s">
        <v>37</v>
      </c>
      <c r="L4" s="222">
        <v>3</v>
      </c>
      <c r="M4" s="225">
        <v>3</v>
      </c>
      <c r="N4" s="76">
        <f>IF(L4="","",L4*8)</f>
        <v>24</v>
      </c>
      <c r="O4" s="227"/>
      <c r="P4" s="222"/>
      <c r="Q4" s="225"/>
      <c r="R4" s="226">
        <v>10</v>
      </c>
      <c r="S4" s="2"/>
      <c r="T4" s="142" t="s">
        <v>37</v>
      </c>
      <c r="U4" s="228"/>
      <c r="V4" s="229"/>
      <c r="W4" s="230" t="str">
        <f>IF(U4="","",U4*5)</f>
        <v/>
      </c>
      <c r="X4" s="231"/>
      <c r="Y4" s="228"/>
      <c r="Z4" s="229"/>
      <c r="AA4" s="232"/>
      <c r="AB4" s="2"/>
      <c r="AC4" s="63" t="s">
        <v>37</v>
      </c>
      <c r="AD4" s="222">
        <v>3</v>
      </c>
      <c r="AE4" s="225">
        <v>3</v>
      </c>
      <c r="AF4" s="76">
        <f>IF(AD4="","",AD4*8)</f>
        <v>24</v>
      </c>
      <c r="AG4" s="227"/>
      <c r="AH4" s="222"/>
      <c r="AI4" s="225"/>
      <c r="AJ4" s="226">
        <v>10</v>
      </c>
      <c r="AL4" s="142" t="s">
        <v>37</v>
      </c>
      <c r="AM4" s="228">
        <v>6</v>
      </c>
      <c r="AN4" s="229">
        <v>5</v>
      </c>
      <c r="AO4" s="230">
        <f>IF(AM4="","",AM4*10)</f>
        <v>60</v>
      </c>
      <c r="AP4" s="231">
        <v>20</v>
      </c>
      <c r="AQ4" s="228"/>
      <c r="AR4" s="229">
        <v>2</v>
      </c>
      <c r="AS4" s="232">
        <v>10</v>
      </c>
    </row>
    <row r="5" spans="2:45" ht="13.15" customHeight="1">
      <c r="B5" s="88" t="s">
        <v>36</v>
      </c>
      <c r="C5" s="11"/>
      <c r="D5" s="125"/>
      <c r="E5" s="129" t="str">
        <f t="shared" ref="E5:E24" si="0">IF(C5="","",C5*5)</f>
        <v/>
      </c>
      <c r="F5" s="126"/>
      <c r="G5" s="11"/>
      <c r="H5" s="12"/>
      <c r="I5" s="13"/>
      <c r="J5" s="2"/>
      <c r="K5" s="88" t="s">
        <v>36</v>
      </c>
      <c r="L5" s="11">
        <v>6</v>
      </c>
      <c r="M5" s="12">
        <v>0</v>
      </c>
      <c r="N5" s="129">
        <f t="shared" ref="N5:N20" si="1">IF(L5="","",L5*8)</f>
        <v>48</v>
      </c>
      <c r="O5" s="10">
        <v>30</v>
      </c>
      <c r="P5" s="11"/>
      <c r="Q5" s="12"/>
      <c r="R5" s="13">
        <v>10</v>
      </c>
      <c r="S5" s="2"/>
      <c r="T5" s="144" t="s">
        <v>36</v>
      </c>
      <c r="U5" s="145"/>
      <c r="V5" s="146"/>
      <c r="W5" s="143" t="str">
        <f t="shared" ref="W5:W22" si="2">IF(U5="","",U5*5)</f>
        <v/>
      </c>
      <c r="X5" s="147"/>
      <c r="Y5" s="145"/>
      <c r="Z5" s="146"/>
      <c r="AA5" s="148"/>
      <c r="AB5" s="2"/>
      <c r="AC5" s="88" t="s">
        <v>36</v>
      </c>
      <c r="AD5" s="11">
        <v>3</v>
      </c>
      <c r="AE5" s="12">
        <v>3</v>
      </c>
      <c r="AF5" s="129">
        <f t="shared" ref="AF5:AF22" si="3">IF(AD5="","",AD5*8)</f>
        <v>24</v>
      </c>
      <c r="AG5" s="10"/>
      <c r="AH5" s="11"/>
      <c r="AI5" s="12">
        <v>1</v>
      </c>
      <c r="AJ5" s="13">
        <v>10</v>
      </c>
      <c r="AL5" s="144" t="s">
        <v>36</v>
      </c>
      <c r="AM5" s="145">
        <v>6</v>
      </c>
      <c r="AN5" s="146">
        <v>5</v>
      </c>
      <c r="AO5" s="143">
        <f t="shared" ref="AO5:AO23" si="4">IF(AM5="","",AM5*10)</f>
        <v>60</v>
      </c>
      <c r="AP5" s="147"/>
      <c r="AQ5" s="145"/>
      <c r="AR5" s="146">
        <v>3</v>
      </c>
      <c r="AS5" s="148">
        <v>10</v>
      </c>
    </row>
    <row r="6" spans="2:45" ht="13.15" customHeight="1">
      <c r="B6" s="66" t="s">
        <v>38</v>
      </c>
      <c r="C6" s="11">
        <v>3</v>
      </c>
      <c r="D6" s="125">
        <v>7</v>
      </c>
      <c r="E6" s="129">
        <f t="shared" si="0"/>
        <v>15</v>
      </c>
      <c r="F6" s="126"/>
      <c r="G6" s="11"/>
      <c r="H6" s="12"/>
      <c r="I6" s="13">
        <v>10</v>
      </c>
      <c r="J6" s="2"/>
      <c r="K6" s="66" t="s">
        <v>38</v>
      </c>
      <c r="L6" s="11"/>
      <c r="M6" s="12"/>
      <c r="N6" s="129" t="str">
        <f t="shared" si="1"/>
        <v/>
      </c>
      <c r="O6" s="10"/>
      <c r="P6" s="11"/>
      <c r="Q6" s="12"/>
      <c r="R6" s="13"/>
      <c r="S6" s="2"/>
      <c r="T6" s="149" t="s">
        <v>38</v>
      </c>
      <c r="U6" s="145"/>
      <c r="V6" s="146"/>
      <c r="W6" s="143" t="str">
        <f t="shared" si="2"/>
        <v/>
      </c>
      <c r="X6" s="147"/>
      <c r="Y6" s="145"/>
      <c r="Z6" s="146"/>
      <c r="AA6" s="148"/>
      <c r="AB6" s="2"/>
      <c r="AC6" s="66" t="s">
        <v>38</v>
      </c>
      <c r="AD6" s="11">
        <v>2</v>
      </c>
      <c r="AE6" s="12">
        <v>4</v>
      </c>
      <c r="AF6" s="129">
        <f t="shared" si="3"/>
        <v>16</v>
      </c>
      <c r="AG6" s="10"/>
      <c r="AH6" s="11"/>
      <c r="AI6" s="12">
        <v>1</v>
      </c>
      <c r="AJ6" s="13">
        <v>10</v>
      </c>
      <c r="AL6" s="149" t="s">
        <v>38</v>
      </c>
      <c r="AM6" s="145">
        <v>4</v>
      </c>
      <c r="AN6" s="146">
        <v>7</v>
      </c>
      <c r="AO6" s="143">
        <f t="shared" si="4"/>
        <v>40</v>
      </c>
      <c r="AP6" s="147"/>
      <c r="AQ6" s="145"/>
      <c r="AR6" s="146"/>
      <c r="AS6" s="148">
        <v>10</v>
      </c>
    </row>
    <row r="7" spans="2:45" ht="13.15" customHeight="1">
      <c r="B7" s="66" t="s">
        <v>60</v>
      </c>
      <c r="C7" s="11">
        <v>3</v>
      </c>
      <c r="D7" s="125">
        <v>7</v>
      </c>
      <c r="E7" s="129">
        <f t="shared" si="0"/>
        <v>15</v>
      </c>
      <c r="F7" s="126"/>
      <c r="G7" s="11"/>
      <c r="H7" s="12"/>
      <c r="I7" s="13">
        <v>10</v>
      </c>
      <c r="J7" s="2"/>
      <c r="K7" s="66" t="s">
        <v>60</v>
      </c>
      <c r="L7" s="11">
        <v>1</v>
      </c>
      <c r="M7" s="12">
        <v>5</v>
      </c>
      <c r="N7" s="129">
        <f t="shared" si="1"/>
        <v>8</v>
      </c>
      <c r="O7" s="10"/>
      <c r="P7" s="11"/>
      <c r="Q7" s="12"/>
      <c r="R7" s="13">
        <v>10</v>
      </c>
      <c r="S7" s="2"/>
      <c r="T7" s="149" t="s">
        <v>60</v>
      </c>
      <c r="U7" s="145">
        <v>0</v>
      </c>
      <c r="V7" s="146">
        <v>9</v>
      </c>
      <c r="W7" s="143">
        <f t="shared" si="2"/>
        <v>0</v>
      </c>
      <c r="X7" s="147"/>
      <c r="Y7" s="145"/>
      <c r="Z7" s="146"/>
      <c r="AA7" s="148">
        <v>10</v>
      </c>
      <c r="AB7" s="2"/>
      <c r="AC7" s="66" t="s">
        <v>60</v>
      </c>
      <c r="AD7" s="11"/>
      <c r="AE7" s="12"/>
      <c r="AF7" s="129" t="str">
        <f t="shared" si="3"/>
        <v/>
      </c>
      <c r="AG7" s="10"/>
      <c r="AH7" s="11"/>
      <c r="AI7" s="12"/>
      <c r="AJ7" s="13"/>
      <c r="AL7" s="149" t="s">
        <v>60</v>
      </c>
      <c r="AM7" s="145"/>
      <c r="AN7" s="146"/>
      <c r="AO7" s="143" t="str">
        <f t="shared" si="4"/>
        <v/>
      </c>
      <c r="AP7" s="147"/>
      <c r="AQ7" s="145"/>
      <c r="AR7" s="146"/>
      <c r="AS7" s="148"/>
    </row>
    <row r="8" spans="2:45" ht="13.15" customHeight="1">
      <c r="B8" s="66" t="s">
        <v>49</v>
      </c>
      <c r="C8" s="11">
        <v>6</v>
      </c>
      <c r="D8" s="125">
        <v>4</v>
      </c>
      <c r="E8" s="129">
        <f t="shared" si="0"/>
        <v>30</v>
      </c>
      <c r="F8" s="126">
        <v>10</v>
      </c>
      <c r="G8" s="11"/>
      <c r="H8" s="12"/>
      <c r="I8" s="13">
        <v>10</v>
      </c>
      <c r="J8" s="2"/>
      <c r="K8" s="66" t="s">
        <v>49</v>
      </c>
      <c r="L8" s="11">
        <v>1</v>
      </c>
      <c r="M8" s="12">
        <v>5</v>
      </c>
      <c r="N8" s="129">
        <f t="shared" si="1"/>
        <v>8</v>
      </c>
      <c r="O8" s="10"/>
      <c r="P8" s="11"/>
      <c r="Q8" s="12"/>
      <c r="R8" s="13">
        <v>10</v>
      </c>
      <c r="S8" s="2"/>
      <c r="T8" s="149" t="s">
        <v>49</v>
      </c>
      <c r="U8" s="145"/>
      <c r="V8" s="146"/>
      <c r="W8" s="143" t="str">
        <f t="shared" si="2"/>
        <v/>
      </c>
      <c r="X8" s="147"/>
      <c r="Y8" s="145"/>
      <c r="Z8" s="146"/>
      <c r="AA8" s="148"/>
      <c r="AB8" s="2"/>
      <c r="AC8" s="66" t="s">
        <v>49</v>
      </c>
      <c r="AD8" s="11">
        <v>4</v>
      </c>
      <c r="AE8" s="12">
        <v>2</v>
      </c>
      <c r="AF8" s="129">
        <f t="shared" si="3"/>
        <v>32</v>
      </c>
      <c r="AG8" s="10">
        <v>10</v>
      </c>
      <c r="AH8" s="11"/>
      <c r="AI8" s="12"/>
      <c r="AJ8" s="13">
        <v>10</v>
      </c>
      <c r="AL8" s="149" t="s">
        <v>49</v>
      </c>
      <c r="AM8" s="145">
        <v>4</v>
      </c>
      <c r="AN8" s="146">
        <v>7</v>
      </c>
      <c r="AO8" s="143">
        <f t="shared" si="4"/>
        <v>40</v>
      </c>
      <c r="AP8" s="147"/>
      <c r="AQ8" s="145"/>
      <c r="AR8" s="146">
        <v>1</v>
      </c>
      <c r="AS8" s="148">
        <v>10</v>
      </c>
    </row>
    <row r="9" spans="2:45" ht="13.15" customHeight="1">
      <c r="B9" s="66" t="s">
        <v>46</v>
      </c>
      <c r="C9" s="11">
        <v>3</v>
      </c>
      <c r="D9" s="125">
        <v>7</v>
      </c>
      <c r="E9" s="129">
        <f t="shared" si="0"/>
        <v>15</v>
      </c>
      <c r="F9" s="126"/>
      <c r="G9" s="11"/>
      <c r="H9" s="12"/>
      <c r="I9" s="13">
        <v>10</v>
      </c>
      <c r="J9" s="2"/>
      <c r="K9" s="66" t="s">
        <v>46</v>
      </c>
      <c r="L9" s="11">
        <v>4</v>
      </c>
      <c r="M9" s="12">
        <v>2</v>
      </c>
      <c r="N9" s="129">
        <f t="shared" si="1"/>
        <v>32</v>
      </c>
      <c r="O9" s="10"/>
      <c r="P9" s="11"/>
      <c r="Q9" s="12"/>
      <c r="R9" s="13">
        <v>10</v>
      </c>
      <c r="S9" s="2"/>
      <c r="T9" s="149" t="s">
        <v>46</v>
      </c>
      <c r="U9" s="145"/>
      <c r="V9" s="146"/>
      <c r="W9" s="143" t="str">
        <f t="shared" si="2"/>
        <v/>
      </c>
      <c r="X9" s="147"/>
      <c r="Y9" s="145"/>
      <c r="Z9" s="146"/>
      <c r="AA9" s="148"/>
      <c r="AB9" s="2"/>
      <c r="AC9" s="66" t="s">
        <v>46</v>
      </c>
      <c r="AD9" s="11">
        <v>3</v>
      </c>
      <c r="AE9" s="12">
        <v>3</v>
      </c>
      <c r="AF9" s="129">
        <f t="shared" si="3"/>
        <v>24</v>
      </c>
      <c r="AG9" s="10"/>
      <c r="AH9" s="11"/>
      <c r="AI9" s="12"/>
      <c r="AJ9" s="13">
        <v>10</v>
      </c>
      <c r="AL9" s="149" t="s">
        <v>46</v>
      </c>
      <c r="AM9" s="145">
        <v>5</v>
      </c>
      <c r="AN9" s="146">
        <v>6</v>
      </c>
      <c r="AO9" s="143">
        <f t="shared" si="4"/>
        <v>50</v>
      </c>
      <c r="AP9" s="147"/>
      <c r="AQ9" s="145"/>
      <c r="AR9" s="146"/>
      <c r="AS9" s="148">
        <v>10</v>
      </c>
    </row>
    <row r="10" spans="2:45" ht="13.15" customHeight="1">
      <c r="B10" s="66" t="s">
        <v>59</v>
      </c>
      <c r="C10" s="11"/>
      <c r="D10" s="125"/>
      <c r="E10" s="129" t="str">
        <f t="shared" si="0"/>
        <v/>
      </c>
      <c r="F10" s="126"/>
      <c r="G10" s="11"/>
      <c r="H10" s="12"/>
      <c r="I10" s="13"/>
      <c r="J10" s="2"/>
      <c r="K10" s="66" t="s">
        <v>59</v>
      </c>
      <c r="L10" s="11"/>
      <c r="M10" s="12"/>
      <c r="N10" s="129" t="str">
        <f t="shared" si="1"/>
        <v/>
      </c>
      <c r="O10" s="10"/>
      <c r="P10" s="11"/>
      <c r="Q10" s="12"/>
      <c r="R10" s="13"/>
      <c r="S10" s="2"/>
      <c r="T10" s="149" t="s">
        <v>59</v>
      </c>
      <c r="U10" s="145"/>
      <c r="V10" s="146"/>
      <c r="W10" s="143" t="str">
        <f t="shared" si="2"/>
        <v/>
      </c>
      <c r="X10" s="147"/>
      <c r="Y10" s="145"/>
      <c r="Z10" s="146"/>
      <c r="AA10" s="148"/>
      <c r="AB10" s="2"/>
      <c r="AC10" s="66" t="s">
        <v>59</v>
      </c>
      <c r="AD10" s="11"/>
      <c r="AE10" s="12"/>
      <c r="AF10" s="129" t="str">
        <f t="shared" si="3"/>
        <v/>
      </c>
      <c r="AG10" s="10"/>
      <c r="AH10" s="11"/>
      <c r="AI10" s="12"/>
      <c r="AJ10" s="13"/>
      <c r="AL10" s="149" t="s">
        <v>59</v>
      </c>
      <c r="AM10" s="145"/>
      <c r="AN10" s="146"/>
      <c r="AO10" s="143" t="str">
        <f t="shared" si="4"/>
        <v/>
      </c>
      <c r="AP10" s="147"/>
      <c r="AQ10" s="145"/>
      <c r="AR10" s="146"/>
      <c r="AS10" s="148"/>
    </row>
    <row r="11" spans="2:45" ht="13.15" customHeight="1">
      <c r="B11" s="66" t="s">
        <v>41</v>
      </c>
      <c r="C11" s="11">
        <v>4</v>
      </c>
      <c r="D11" s="125">
        <v>6</v>
      </c>
      <c r="E11" s="129">
        <f t="shared" si="0"/>
        <v>20</v>
      </c>
      <c r="F11" s="126"/>
      <c r="G11" s="11"/>
      <c r="H11" s="12">
        <v>1</v>
      </c>
      <c r="I11" s="13">
        <v>10</v>
      </c>
      <c r="J11" s="2"/>
      <c r="K11" s="66" t="s">
        <v>41</v>
      </c>
      <c r="L11" s="11">
        <v>3</v>
      </c>
      <c r="M11" s="12">
        <v>3</v>
      </c>
      <c r="N11" s="129">
        <f t="shared" si="1"/>
        <v>24</v>
      </c>
      <c r="O11" s="10"/>
      <c r="P11" s="11"/>
      <c r="Q11" s="12"/>
      <c r="R11" s="13">
        <v>10</v>
      </c>
      <c r="S11" s="2"/>
      <c r="T11" s="149" t="s">
        <v>41</v>
      </c>
      <c r="U11" s="145"/>
      <c r="V11" s="146"/>
      <c r="W11" s="143" t="str">
        <f t="shared" si="2"/>
        <v/>
      </c>
      <c r="X11" s="147"/>
      <c r="Y11" s="145"/>
      <c r="Z11" s="146"/>
      <c r="AA11" s="148"/>
      <c r="AB11" s="2"/>
      <c r="AC11" s="66" t="s">
        <v>41</v>
      </c>
      <c r="AD11" s="11">
        <v>2</v>
      </c>
      <c r="AE11" s="12">
        <v>4</v>
      </c>
      <c r="AF11" s="129">
        <f t="shared" si="3"/>
        <v>16</v>
      </c>
      <c r="AG11" s="10"/>
      <c r="AH11" s="11"/>
      <c r="AI11" s="12">
        <v>1</v>
      </c>
      <c r="AJ11" s="13">
        <v>10</v>
      </c>
      <c r="AL11" s="149" t="s">
        <v>41</v>
      </c>
      <c r="AM11" s="145"/>
      <c r="AN11" s="146"/>
      <c r="AO11" s="143" t="str">
        <f t="shared" si="4"/>
        <v/>
      </c>
      <c r="AP11" s="147"/>
      <c r="AQ11" s="145"/>
      <c r="AR11" s="146"/>
      <c r="AS11" s="148"/>
    </row>
    <row r="12" spans="2:45" ht="13.15" customHeight="1">
      <c r="B12" s="66" t="s">
        <v>40</v>
      </c>
      <c r="C12" s="11">
        <v>5</v>
      </c>
      <c r="D12" s="125">
        <v>5</v>
      </c>
      <c r="E12" s="129">
        <f t="shared" si="0"/>
        <v>25</v>
      </c>
      <c r="F12" s="126"/>
      <c r="G12" s="11"/>
      <c r="H12" s="12">
        <v>1</v>
      </c>
      <c r="I12" s="13">
        <v>10</v>
      </c>
      <c r="J12" s="2"/>
      <c r="K12" s="66" t="s">
        <v>40</v>
      </c>
      <c r="L12" s="11"/>
      <c r="M12" s="12"/>
      <c r="N12" s="129" t="str">
        <f t="shared" si="1"/>
        <v/>
      </c>
      <c r="O12" s="10"/>
      <c r="P12" s="11"/>
      <c r="Q12" s="12"/>
      <c r="R12" s="13"/>
      <c r="S12" s="2"/>
      <c r="T12" s="149" t="s">
        <v>40</v>
      </c>
      <c r="U12" s="145">
        <v>4</v>
      </c>
      <c r="V12" s="146">
        <v>5</v>
      </c>
      <c r="W12" s="143">
        <f t="shared" si="2"/>
        <v>20</v>
      </c>
      <c r="X12" s="147"/>
      <c r="Y12" s="145"/>
      <c r="Z12" s="146"/>
      <c r="AA12" s="148">
        <v>10</v>
      </c>
      <c r="AB12" s="2"/>
      <c r="AC12" s="66" t="s">
        <v>40</v>
      </c>
      <c r="AD12" s="11"/>
      <c r="AE12" s="12"/>
      <c r="AF12" s="129" t="str">
        <f t="shared" si="3"/>
        <v/>
      </c>
      <c r="AG12" s="10"/>
      <c r="AH12" s="11"/>
      <c r="AI12" s="12"/>
      <c r="AJ12" s="13"/>
      <c r="AL12" s="149" t="s">
        <v>40</v>
      </c>
      <c r="AM12" s="145"/>
      <c r="AN12" s="146"/>
      <c r="AO12" s="143" t="str">
        <f t="shared" si="4"/>
        <v/>
      </c>
      <c r="AP12" s="147"/>
      <c r="AQ12" s="145"/>
      <c r="AR12" s="146"/>
      <c r="AS12" s="148"/>
    </row>
    <row r="13" spans="2:45" ht="13.15" customHeight="1">
      <c r="B13" s="66" t="s">
        <v>43</v>
      </c>
      <c r="C13" s="11"/>
      <c r="D13" s="125"/>
      <c r="E13" s="129" t="str">
        <f t="shared" si="0"/>
        <v/>
      </c>
      <c r="F13" s="126"/>
      <c r="G13" s="11"/>
      <c r="H13" s="12"/>
      <c r="I13" s="13"/>
      <c r="J13" s="2"/>
      <c r="K13" s="66" t="s">
        <v>43</v>
      </c>
      <c r="L13" s="11"/>
      <c r="M13" s="12"/>
      <c r="N13" s="129" t="str">
        <f t="shared" si="1"/>
        <v/>
      </c>
      <c r="O13" s="10"/>
      <c r="P13" s="11"/>
      <c r="Q13" s="12"/>
      <c r="R13" s="13">
        <v>10</v>
      </c>
      <c r="S13" s="2"/>
      <c r="T13" s="149" t="s">
        <v>43</v>
      </c>
      <c r="U13" s="145"/>
      <c r="V13" s="146"/>
      <c r="W13" s="143" t="str">
        <f t="shared" si="2"/>
        <v/>
      </c>
      <c r="X13" s="147"/>
      <c r="Y13" s="145"/>
      <c r="Z13" s="146"/>
      <c r="AA13" s="148"/>
      <c r="AB13" s="2"/>
      <c r="AC13" s="66" t="s">
        <v>43</v>
      </c>
      <c r="AD13" s="11"/>
      <c r="AE13" s="12"/>
      <c r="AF13" s="129" t="str">
        <f t="shared" si="3"/>
        <v/>
      </c>
      <c r="AG13" s="10"/>
      <c r="AH13" s="11"/>
      <c r="AI13" s="12"/>
      <c r="AJ13" s="13"/>
      <c r="AL13" s="149" t="s">
        <v>43</v>
      </c>
      <c r="AM13" s="145"/>
      <c r="AN13" s="146"/>
      <c r="AO13" s="143" t="str">
        <f t="shared" si="4"/>
        <v/>
      </c>
      <c r="AP13" s="147"/>
      <c r="AQ13" s="145"/>
      <c r="AR13" s="146"/>
      <c r="AS13" s="148"/>
    </row>
    <row r="14" spans="2:45" ht="13.15" customHeight="1">
      <c r="B14" s="192" t="s">
        <v>73</v>
      </c>
      <c r="C14" s="11"/>
      <c r="D14" s="125"/>
      <c r="E14" s="129" t="str">
        <f t="shared" si="0"/>
        <v/>
      </c>
      <c r="F14" s="126"/>
      <c r="G14" s="11"/>
      <c r="H14" s="12"/>
      <c r="I14" s="13"/>
      <c r="J14" s="2"/>
      <c r="K14" s="192" t="s">
        <v>73</v>
      </c>
      <c r="L14" s="11"/>
      <c r="M14" s="12"/>
      <c r="N14" s="129" t="str">
        <f t="shared" si="1"/>
        <v/>
      </c>
      <c r="O14" s="10"/>
      <c r="P14" s="11"/>
      <c r="Q14" s="12"/>
      <c r="R14" s="13"/>
      <c r="S14" s="2"/>
      <c r="T14" s="233" t="s">
        <v>73</v>
      </c>
      <c r="U14" s="145">
        <v>4</v>
      </c>
      <c r="V14" s="146">
        <v>5</v>
      </c>
      <c r="W14" s="143">
        <f t="shared" si="2"/>
        <v>20</v>
      </c>
      <c r="X14" s="147">
        <v>10</v>
      </c>
      <c r="Y14" s="145"/>
      <c r="Z14" s="146">
        <v>1</v>
      </c>
      <c r="AA14" s="148">
        <v>10</v>
      </c>
      <c r="AB14" s="2"/>
      <c r="AC14" s="192" t="s">
        <v>73</v>
      </c>
      <c r="AD14" s="11"/>
      <c r="AE14" s="12"/>
      <c r="AF14" s="129" t="str">
        <f t="shared" si="3"/>
        <v/>
      </c>
      <c r="AG14" s="10"/>
      <c r="AH14" s="11"/>
      <c r="AI14" s="12"/>
      <c r="AJ14" s="13"/>
      <c r="AL14" s="233" t="s">
        <v>73</v>
      </c>
      <c r="AM14" s="145"/>
      <c r="AN14" s="146"/>
      <c r="AO14" s="143" t="str">
        <f t="shared" si="4"/>
        <v/>
      </c>
      <c r="AP14" s="147"/>
      <c r="AQ14" s="145"/>
      <c r="AR14" s="146"/>
      <c r="AS14" s="148"/>
    </row>
    <row r="15" spans="2:45" ht="13.15" customHeight="1">
      <c r="B15" s="66" t="s">
        <v>64</v>
      </c>
      <c r="C15" s="11"/>
      <c r="D15" s="125"/>
      <c r="E15" s="129" t="str">
        <f t="shared" si="0"/>
        <v/>
      </c>
      <c r="F15" s="126"/>
      <c r="G15" s="11"/>
      <c r="H15" s="12"/>
      <c r="I15" s="13"/>
      <c r="J15" s="2"/>
      <c r="K15" s="66" t="s">
        <v>64</v>
      </c>
      <c r="L15" s="11"/>
      <c r="M15" s="12"/>
      <c r="N15" s="129" t="str">
        <f t="shared" si="1"/>
        <v/>
      </c>
      <c r="O15" s="10"/>
      <c r="P15" s="11"/>
      <c r="Q15" s="12"/>
      <c r="R15" s="13"/>
      <c r="S15" s="2"/>
      <c r="T15" s="149" t="s">
        <v>64</v>
      </c>
      <c r="U15" s="145">
        <v>4</v>
      </c>
      <c r="V15" s="146">
        <v>5</v>
      </c>
      <c r="W15" s="143">
        <f t="shared" si="2"/>
        <v>20</v>
      </c>
      <c r="X15" s="147"/>
      <c r="Y15" s="145"/>
      <c r="Z15" s="146"/>
      <c r="AA15" s="148">
        <v>10</v>
      </c>
      <c r="AB15" s="2"/>
      <c r="AC15" s="66" t="s">
        <v>64</v>
      </c>
      <c r="AD15" s="11"/>
      <c r="AE15" s="12"/>
      <c r="AF15" s="129" t="str">
        <f t="shared" si="3"/>
        <v/>
      </c>
      <c r="AG15" s="10"/>
      <c r="AH15" s="11"/>
      <c r="AI15" s="12"/>
      <c r="AJ15" s="13"/>
      <c r="AL15" s="149" t="s">
        <v>64</v>
      </c>
      <c r="AM15" s="145"/>
      <c r="AN15" s="146"/>
      <c r="AO15" s="143" t="str">
        <f t="shared" si="4"/>
        <v/>
      </c>
      <c r="AP15" s="147"/>
      <c r="AQ15" s="145"/>
      <c r="AR15" s="146"/>
      <c r="AS15" s="148"/>
    </row>
    <row r="16" spans="2:45" ht="13.15" customHeight="1">
      <c r="B16" s="66" t="s">
        <v>45</v>
      </c>
      <c r="C16" s="11"/>
      <c r="D16" s="125"/>
      <c r="E16" s="129" t="str">
        <f t="shared" si="0"/>
        <v/>
      </c>
      <c r="F16" s="126"/>
      <c r="G16" s="11"/>
      <c r="H16" s="12"/>
      <c r="I16" s="13"/>
      <c r="J16" s="2"/>
      <c r="K16" s="66" t="s">
        <v>45</v>
      </c>
      <c r="L16" s="11"/>
      <c r="M16" s="12"/>
      <c r="N16" s="129" t="str">
        <f t="shared" si="1"/>
        <v/>
      </c>
      <c r="O16" s="10"/>
      <c r="P16" s="11"/>
      <c r="Q16" s="12"/>
      <c r="R16" s="13"/>
      <c r="S16" s="2"/>
      <c r="T16" s="149" t="s">
        <v>45</v>
      </c>
      <c r="U16" s="145"/>
      <c r="V16" s="146"/>
      <c r="W16" s="143" t="str">
        <f t="shared" si="2"/>
        <v/>
      </c>
      <c r="X16" s="147"/>
      <c r="Y16" s="145"/>
      <c r="Z16" s="146"/>
      <c r="AA16" s="148"/>
      <c r="AB16" s="2"/>
      <c r="AC16" s="66" t="s">
        <v>45</v>
      </c>
      <c r="AD16" s="11"/>
      <c r="AE16" s="12"/>
      <c r="AF16" s="129" t="str">
        <f t="shared" si="3"/>
        <v/>
      </c>
      <c r="AG16" s="10"/>
      <c r="AH16" s="11"/>
      <c r="AI16" s="12"/>
      <c r="AJ16" s="13"/>
      <c r="AL16" s="149" t="s">
        <v>45</v>
      </c>
      <c r="AM16" s="145"/>
      <c r="AN16" s="146"/>
      <c r="AO16" s="143" t="str">
        <f t="shared" si="4"/>
        <v/>
      </c>
      <c r="AP16" s="147"/>
      <c r="AQ16" s="145"/>
      <c r="AR16" s="146"/>
      <c r="AS16" s="148"/>
    </row>
    <row r="17" spans="2:45" ht="13.15" customHeight="1">
      <c r="B17" s="66" t="s">
        <v>44</v>
      </c>
      <c r="C17" s="11"/>
      <c r="D17" s="125"/>
      <c r="E17" s="129" t="str">
        <f t="shared" si="0"/>
        <v/>
      </c>
      <c r="F17" s="126"/>
      <c r="G17" s="11"/>
      <c r="H17" s="12"/>
      <c r="I17" s="13"/>
      <c r="J17" s="2"/>
      <c r="K17" s="66" t="s">
        <v>44</v>
      </c>
      <c r="L17" s="11"/>
      <c r="M17" s="12"/>
      <c r="N17" s="129" t="str">
        <f t="shared" si="1"/>
        <v/>
      </c>
      <c r="O17" s="10"/>
      <c r="P17" s="11"/>
      <c r="Q17" s="12"/>
      <c r="R17" s="13">
        <v>10</v>
      </c>
      <c r="S17" s="2"/>
      <c r="T17" s="149" t="s">
        <v>44</v>
      </c>
      <c r="U17" s="145"/>
      <c r="V17" s="146"/>
      <c r="W17" s="143" t="str">
        <f t="shared" si="2"/>
        <v/>
      </c>
      <c r="X17" s="147"/>
      <c r="Y17" s="145"/>
      <c r="Z17" s="146"/>
      <c r="AA17" s="148"/>
      <c r="AB17" s="2"/>
      <c r="AC17" s="66" t="s">
        <v>44</v>
      </c>
      <c r="AD17" s="11">
        <v>0</v>
      </c>
      <c r="AE17" s="12">
        <v>6</v>
      </c>
      <c r="AF17" s="129">
        <f t="shared" si="3"/>
        <v>0</v>
      </c>
      <c r="AG17" s="10"/>
      <c r="AH17" s="11"/>
      <c r="AI17" s="12"/>
      <c r="AJ17" s="13">
        <v>10</v>
      </c>
      <c r="AL17" s="149" t="s">
        <v>44</v>
      </c>
      <c r="AM17" s="145"/>
      <c r="AN17" s="146"/>
      <c r="AO17" s="143" t="str">
        <f t="shared" si="4"/>
        <v/>
      </c>
      <c r="AP17" s="147"/>
      <c r="AQ17" s="145"/>
      <c r="AR17" s="146"/>
      <c r="AS17" s="148"/>
    </row>
    <row r="18" spans="2:45" ht="13.15" customHeight="1">
      <c r="B18" s="66" t="s">
        <v>76</v>
      </c>
      <c r="C18" s="11"/>
      <c r="D18" s="125"/>
      <c r="E18" s="129" t="str">
        <f t="shared" si="0"/>
        <v/>
      </c>
      <c r="F18" s="126"/>
      <c r="G18" s="11"/>
      <c r="H18" s="12"/>
      <c r="I18" s="13"/>
      <c r="J18" s="2"/>
      <c r="K18" s="66" t="s">
        <v>76</v>
      </c>
      <c r="L18" s="11"/>
      <c r="M18" s="12"/>
      <c r="N18" s="129" t="str">
        <f t="shared" si="1"/>
        <v/>
      </c>
      <c r="O18" s="10"/>
      <c r="P18" s="11"/>
      <c r="Q18" s="12"/>
      <c r="R18" s="13"/>
      <c r="S18" s="2"/>
      <c r="T18" s="149" t="s">
        <v>76</v>
      </c>
      <c r="U18" s="145"/>
      <c r="V18" s="146"/>
      <c r="W18" s="143" t="str">
        <f t="shared" si="2"/>
        <v/>
      </c>
      <c r="X18" s="147"/>
      <c r="Y18" s="145"/>
      <c r="Z18" s="146"/>
      <c r="AA18" s="148"/>
      <c r="AB18" s="2"/>
      <c r="AC18" s="66" t="s">
        <v>76</v>
      </c>
      <c r="AD18" s="11"/>
      <c r="AE18" s="12"/>
      <c r="AF18" s="129" t="str">
        <f t="shared" si="3"/>
        <v/>
      </c>
      <c r="AG18" s="10"/>
      <c r="AH18" s="11"/>
      <c r="AI18" s="12"/>
      <c r="AJ18" s="13"/>
      <c r="AL18" s="149" t="s">
        <v>76</v>
      </c>
      <c r="AM18" s="145"/>
      <c r="AN18" s="146"/>
      <c r="AO18" s="143" t="str">
        <f t="shared" si="4"/>
        <v/>
      </c>
      <c r="AP18" s="147"/>
      <c r="AQ18" s="145"/>
      <c r="AR18" s="146"/>
      <c r="AS18" s="148"/>
    </row>
    <row r="19" spans="2:45" ht="13.15" customHeight="1">
      <c r="B19" s="66" t="s">
        <v>47</v>
      </c>
      <c r="C19" s="11"/>
      <c r="D19" s="125"/>
      <c r="E19" s="129" t="str">
        <f t="shared" si="0"/>
        <v/>
      </c>
      <c r="F19" s="126"/>
      <c r="G19" s="11"/>
      <c r="H19" s="12"/>
      <c r="I19" s="13"/>
      <c r="J19" s="2"/>
      <c r="K19" s="66" t="s">
        <v>47</v>
      </c>
      <c r="L19" s="11">
        <v>1</v>
      </c>
      <c r="M19" s="12">
        <v>5</v>
      </c>
      <c r="N19" s="129">
        <f t="shared" si="1"/>
        <v>8</v>
      </c>
      <c r="O19" s="10"/>
      <c r="P19" s="11"/>
      <c r="Q19" s="12"/>
      <c r="R19" s="13">
        <v>10</v>
      </c>
      <c r="S19" s="2"/>
      <c r="T19" s="149" t="s">
        <v>47</v>
      </c>
      <c r="U19" s="145">
        <v>3</v>
      </c>
      <c r="V19" s="146">
        <v>6</v>
      </c>
      <c r="W19" s="143">
        <f t="shared" si="2"/>
        <v>15</v>
      </c>
      <c r="X19" s="147"/>
      <c r="Y19" s="145"/>
      <c r="Z19" s="146"/>
      <c r="AA19" s="148">
        <v>10</v>
      </c>
      <c r="AB19" s="2"/>
      <c r="AC19" s="66" t="s">
        <v>47</v>
      </c>
      <c r="AD19" s="11"/>
      <c r="AE19" s="12"/>
      <c r="AF19" s="129" t="str">
        <f t="shared" si="3"/>
        <v/>
      </c>
      <c r="AG19" s="10"/>
      <c r="AH19" s="11"/>
      <c r="AI19" s="12"/>
      <c r="AJ19" s="13"/>
      <c r="AL19" s="149" t="s">
        <v>47</v>
      </c>
      <c r="AM19" s="145"/>
      <c r="AN19" s="146"/>
      <c r="AO19" s="143" t="str">
        <f t="shared" si="4"/>
        <v/>
      </c>
      <c r="AP19" s="147"/>
      <c r="AQ19" s="145"/>
      <c r="AR19" s="146"/>
      <c r="AS19" s="148"/>
    </row>
    <row r="20" spans="2:45" ht="13.15" customHeight="1">
      <c r="B20" s="66" t="s">
        <v>42</v>
      </c>
      <c r="C20" s="11"/>
      <c r="D20" s="125"/>
      <c r="E20" s="129" t="str">
        <f t="shared" si="0"/>
        <v/>
      </c>
      <c r="F20" s="126"/>
      <c r="G20" s="11"/>
      <c r="H20" s="12"/>
      <c r="I20" s="13"/>
      <c r="J20" s="2"/>
      <c r="K20" s="66" t="s">
        <v>42</v>
      </c>
      <c r="L20" s="11"/>
      <c r="M20" s="12"/>
      <c r="N20" s="129" t="str">
        <f t="shared" si="1"/>
        <v/>
      </c>
      <c r="O20" s="10"/>
      <c r="P20" s="11"/>
      <c r="Q20" s="12"/>
      <c r="R20" s="13"/>
      <c r="S20" s="2"/>
      <c r="T20" s="149" t="s">
        <v>42</v>
      </c>
      <c r="U20" s="145"/>
      <c r="V20" s="146"/>
      <c r="W20" s="143" t="str">
        <f t="shared" si="2"/>
        <v/>
      </c>
      <c r="X20" s="147"/>
      <c r="Y20" s="145"/>
      <c r="Z20" s="146"/>
      <c r="AA20" s="148"/>
      <c r="AB20" s="2"/>
      <c r="AC20" s="66" t="s">
        <v>42</v>
      </c>
      <c r="AD20" s="11"/>
      <c r="AE20" s="12"/>
      <c r="AF20" s="129" t="str">
        <f t="shared" si="3"/>
        <v/>
      </c>
      <c r="AG20" s="10"/>
      <c r="AH20" s="11"/>
      <c r="AI20" s="12"/>
      <c r="AJ20" s="13"/>
      <c r="AL20" s="149" t="s">
        <v>42</v>
      </c>
      <c r="AM20" s="145"/>
      <c r="AN20" s="146"/>
      <c r="AO20" s="143" t="str">
        <f t="shared" si="4"/>
        <v/>
      </c>
      <c r="AP20" s="147"/>
      <c r="AQ20" s="145"/>
      <c r="AR20" s="146"/>
      <c r="AS20" s="148"/>
    </row>
    <row r="21" spans="2:45" ht="13.15" customHeight="1">
      <c r="B21" s="66"/>
      <c r="C21" s="11"/>
      <c r="D21" s="125"/>
      <c r="E21" s="14" t="str">
        <f t="shared" si="0"/>
        <v/>
      </c>
      <c r="F21" s="126"/>
      <c r="G21" s="11"/>
      <c r="H21" s="12"/>
      <c r="I21" s="13"/>
      <c r="J21" s="2"/>
      <c r="K21" s="66"/>
      <c r="L21" s="11"/>
      <c r="M21" s="12"/>
      <c r="N21" s="14" t="str">
        <f t="shared" ref="N21:N22" si="5">IF(L21="","",L21*5)</f>
        <v/>
      </c>
      <c r="O21" s="10"/>
      <c r="P21" s="11"/>
      <c r="Q21" s="12"/>
      <c r="R21" s="13"/>
      <c r="S21" s="2"/>
      <c r="T21" s="149"/>
      <c r="U21" s="145"/>
      <c r="V21" s="146"/>
      <c r="W21" s="205" t="str">
        <f t="shared" si="2"/>
        <v/>
      </c>
      <c r="X21" s="147"/>
      <c r="Y21" s="145"/>
      <c r="Z21" s="146"/>
      <c r="AA21" s="148"/>
      <c r="AB21" s="2"/>
      <c r="AC21" s="66"/>
      <c r="AD21" s="11"/>
      <c r="AE21" s="12"/>
      <c r="AF21" s="129" t="str">
        <f t="shared" si="3"/>
        <v/>
      </c>
      <c r="AG21" s="10"/>
      <c r="AH21" s="11"/>
      <c r="AI21" s="12"/>
      <c r="AJ21" s="13"/>
      <c r="AL21" s="149"/>
      <c r="AM21" s="145"/>
      <c r="AN21" s="146"/>
      <c r="AO21" s="143" t="str">
        <f t="shared" si="4"/>
        <v/>
      </c>
      <c r="AP21" s="147"/>
      <c r="AQ21" s="145"/>
      <c r="AR21" s="146"/>
      <c r="AS21" s="148"/>
    </row>
    <row r="22" spans="2:45" ht="13.15" customHeight="1">
      <c r="B22" s="66"/>
      <c r="C22" s="11"/>
      <c r="D22" s="125"/>
      <c r="E22" s="14" t="str">
        <f t="shared" si="0"/>
        <v/>
      </c>
      <c r="F22" s="126"/>
      <c r="G22" s="11"/>
      <c r="H22" s="12"/>
      <c r="I22" s="13"/>
      <c r="J22" s="2"/>
      <c r="K22" s="66"/>
      <c r="L22" s="11"/>
      <c r="M22" s="12"/>
      <c r="N22" s="14" t="str">
        <f t="shared" si="5"/>
        <v/>
      </c>
      <c r="O22" s="10"/>
      <c r="P22" s="11"/>
      <c r="Q22" s="12"/>
      <c r="R22" s="13"/>
      <c r="S22" s="2"/>
      <c r="T22" s="149"/>
      <c r="U22" s="145"/>
      <c r="V22" s="146"/>
      <c r="W22" s="143" t="str">
        <f t="shared" si="2"/>
        <v/>
      </c>
      <c r="X22" s="147"/>
      <c r="Y22" s="145"/>
      <c r="Z22" s="146"/>
      <c r="AA22" s="148"/>
      <c r="AB22" s="2"/>
      <c r="AC22" s="66"/>
      <c r="AD22" s="11"/>
      <c r="AE22" s="12"/>
      <c r="AF22" s="129" t="str">
        <f t="shared" si="3"/>
        <v/>
      </c>
      <c r="AG22" s="10"/>
      <c r="AH22" s="11"/>
      <c r="AI22" s="12"/>
      <c r="AJ22" s="13"/>
      <c r="AL22" s="149"/>
      <c r="AM22" s="145"/>
      <c r="AN22" s="146"/>
      <c r="AO22" s="143" t="str">
        <f t="shared" si="4"/>
        <v/>
      </c>
      <c r="AP22" s="147"/>
      <c r="AQ22" s="145"/>
      <c r="AR22" s="146"/>
      <c r="AS22" s="148"/>
    </row>
    <row r="23" spans="2:45" ht="13.15" customHeight="1">
      <c r="B23" s="38"/>
      <c r="C23" s="11"/>
      <c r="D23" s="125"/>
      <c r="E23" s="14" t="str">
        <f t="shared" si="0"/>
        <v/>
      </c>
      <c r="F23" s="126"/>
      <c r="G23" s="11"/>
      <c r="H23" s="12"/>
      <c r="I23" s="13"/>
      <c r="J23" s="2"/>
      <c r="K23" s="38"/>
      <c r="L23" s="11"/>
      <c r="M23" s="12"/>
      <c r="N23" s="14"/>
      <c r="O23" s="10"/>
      <c r="P23" s="11"/>
      <c r="Q23" s="12"/>
      <c r="R23" s="13"/>
      <c r="S23" s="2"/>
      <c r="T23" s="149"/>
      <c r="U23" s="145"/>
      <c r="V23" s="146"/>
      <c r="W23" s="205" t="str">
        <f t="shared" ref="W23" si="6">IF(U23="","",U23*5)</f>
        <v/>
      </c>
      <c r="X23" s="147"/>
      <c r="Y23" s="145"/>
      <c r="Z23" s="146"/>
      <c r="AA23" s="148"/>
      <c r="AB23" s="2"/>
      <c r="AC23" s="38"/>
      <c r="AD23" s="11"/>
      <c r="AE23" s="12"/>
      <c r="AF23" s="129"/>
      <c r="AG23" s="10"/>
      <c r="AH23" s="11"/>
      <c r="AI23" s="12"/>
      <c r="AJ23" s="13"/>
      <c r="AL23" s="149"/>
      <c r="AM23" s="145"/>
      <c r="AN23" s="146"/>
      <c r="AO23" s="143" t="str">
        <f t="shared" si="4"/>
        <v/>
      </c>
      <c r="AP23" s="147"/>
      <c r="AQ23" s="145"/>
      <c r="AR23" s="146"/>
      <c r="AS23" s="148"/>
    </row>
    <row r="24" spans="2:45" ht="13.15" customHeight="1" thickBot="1">
      <c r="B24" s="28"/>
      <c r="C24" s="206"/>
      <c r="D24" s="210"/>
      <c r="E24" s="53" t="str">
        <f t="shared" si="0"/>
        <v/>
      </c>
      <c r="F24" s="5"/>
      <c r="G24" s="206"/>
      <c r="H24" s="207"/>
      <c r="I24" s="209"/>
      <c r="J24" s="2"/>
      <c r="K24" s="28"/>
      <c r="L24" s="206"/>
      <c r="M24" s="207"/>
      <c r="N24" s="53" t="str">
        <f t="shared" ref="N24" si="7">IF(L24="","",L24*5)</f>
        <v/>
      </c>
      <c r="O24" s="177"/>
      <c r="P24" s="206"/>
      <c r="Q24" s="207"/>
      <c r="R24" s="209"/>
      <c r="S24" s="2"/>
      <c r="T24" s="199"/>
      <c r="U24" s="200"/>
      <c r="V24" s="201"/>
      <c r="W24" s="202" t="str">
        <f t="shared" ref="W24" si="8">IF(U24="","",U24*5)</f>
        <v/>
      </c>
      <c r="X24" s="203"/>
      <c r="Y24" s="200"/>
      <c r="Z24" s="201"/>
      <c r="AA24" s="204"/>
      <c r="AB24" s="2"/>
      <c r="AC24" s="28"/>
      <c r="AD24" s="206"/>
      <c r="AE24" s="207"/>
      <c r="AF24" s="208" t="str">
        <f t="shared" ref="AF24" si="9">IF(AD24="","",AD24*8)</f>
        <v/>
      </c>
      <c r="AG24" s="177"/>
      <c r="AH24" s="206"/>
      <c r="AI24" s="207"/>
      <c r="AJ24" s="209"/>
      <c r="AL24" s="199"/>
      <c r="AM24" s="200"/>
      <c r="AN24" s="201"/>
      <c r="AO24" s="202"/>
      <c r="AP24" s="203"/>
      <c r="AQ24" s="200"/>
      <c r="AR24" s="201"/>
      <c r="AS24" s="204"/>
    </row>
    <row r="25" spans="2:45" ht="13.15" customHeight="1" thickBot="1">
      <c r="J25" s="2"/>
      <c r="S25" s="2"/>
      <c r="AB25" s="2"/>
      <c r="AK25" s="2"/>
    </row>
    <row r="26" spans="2:45" ht="13.15" customHeight="1" thickBot="1">
      <c r="B26" s="286"/>
      <c r="C26" s="290" t="s">
        <v>85</v>
      </c>
      <c r="D26" s="291"/>
      <c r="E26" s="292"/>
      <c r="F26" s="87" t="s">
        <v>25</v>
      </c>
      <c r="G26" s="86" t="s">
        <v>26</v>
      </c>
      <c r="H26" s="288">
        <v>43394</v>
      </c>
      <c r="I26" s="289"/>
      <c r="J26" s="2"/>
      <c r="K26" s="286"/>
      <c r="L26" s="290" t="s">
        <v>86</v>
      </c>
      <c r="M26" s="291"/>
      <c r="N26" s="292"/>
      <c r="O26" s="87" t="s">
        <v>25</v>
      </c>
      <c r="P26" s="86" t="s">
        <v>26</v>
      </c>
      <c r="Q26" s="288">
        <v>43401</v>
      </c>
      <c r="R26" s="289"/>
      <c r="S26" s="2"/>
      <c r="T26" s="286"/>
      <c r="U26" s="290" t="s">
        <v>87</v>
      </c>
      <c r="V26" s="291"/>
      <c r="W26" s="292"/>
      <c r="X26" s="87" t="s">
        <v>25</v>
      </c>
      <c r="Y26" s="86" t="s">
        <v>26</v>
      </c>
      <c r="Z26" s="288">
        <v>43422</v>
      </c>
      <c r="AA26" s="289"/>
      <c r="AB26" s="2"/>
      <c r="AC26" s="286"/>
      <c r="AD26" s="290" t="s">
        <v>62</v>
      </c>
      <c r="AE26" s="291"/>
      <c r="AF26" s="292"/>
      <c r="AG26" s="109" t="s">
        <v>25</v>
      </c>
      <c r="AH26" s="108" t="s">
        <v>26</v>
      </c>
      <c r="AI26" s="288">
        <v>43450</v>
      </c>
      <c r="AJ26" s="289"/>
      <c r="AK26" s="2"/>
      <c r="AL26" s="286"/>
      <c r="AM26" s="300" t="s">
        <v>4</v>
      </c>
      <c r="AN26" s="265" t="s">
        <v>28</v>
      </c>
      <c r="AO26" s="267"/>
      <c r="AP26" s="267"/>
      <c r="AQ26" s="267"/>
      <c r="AR26" s="276"/>
    </row>
    <row r="27" spans="2:45" ht="13.15" customHeight="1" thickBot="1">
      <c r="B27" s="287"/>
      <c r="C27" s="3" t="s">
        <v>20</v>
      </c>
      <c r="D27" s="4" t="s">
        <v>21</v>
      </c>
      <c r="E27" s="5" t="s">
        <v>56</v>
      </c>
      <c r="F27" s="6" t="s">
        <v>34</v>
      </c>
      <c r="G27" s="7" t="s">
        <v>11</v>
      </c>
      <c r="H27" s="8" t="s">
        <v>12</v>
      </c>
      <c r="I27" s="9" t="s">
        <v>10</v>
      </c>
      <c r="J27" s="2"/>
      <c r="K27" s="287"/>
      <c r="L27" s="3" t="s">
        <v>20</v>
      </c>
      <c r="M27" s="4" t="s">
        <v>21</v>
      </c>
      <c r="N27" s="5" t="s">
        <v>56</v>
      </c>
      <c r="O27" s="6" t="s">
        <v>34</v>
      </c>
      <c r="P27" s="7" t="s">
        <v>11</v>
      </c>
      <c r="Q27" s="8" t="s">
        <v>12</v>
      </c>
      <c r="R27" s="9" t="s">
        <v>10</v>
      </c>
      <c r="S27" s="2"/>
      <c r="T27" s="287"/>
      <c r="U27" s="3" t="s">
        <v>20</v>
      </c>
      <c r="V27" s="4" t="s">
        <v>21</v>
      </c>
      <c r="W27" s="5" t="s">
        <v>56</v>
      </c>
      <c r="X27" s="6" t="s">
        <v>34</v>
      </c>
      <c r="Y27" s="7" t="s">
        <v>11</v>
      </c>
      <c r="Z27" s="8" t="s">
        <v>12</v>
      </c>
      <c r="AA27" s="9" t="s">
        <v>10</v>
      </c>
      <c r="AB27" s="2"/>
      <c r="AC27" s="287"/>
      <c r="AD27" s="3" t="s">
        <v>20</v>
      </c>
      <c r="AE27" s="4" t="s">
        <v>21</v>
      </c>
      <c r="AF27" s="5" t="s">
        <v>56</v>
      </c>
      <c r="AG27" s="6" t="s">
        <v>34</v>
      </c>
      <c r="AH27" s="7" t="s">
        <v>11</v>
      </c>
      <c r="AI27" s="8" t="s">
        <v>12</v>
      </c>
      <c r="AJ27" s="9" t="s">
        <v>10</v>
      </c>
      <c r="AK27" s="2"/>
      <c r="AL27" s="287"/>
      <c r="AM27" s="301"/>
      <c r="AN27" s="256" t="s">
        <v>30</v>
      </c>
      <c r="AO27" s="257" t="s">
        <v>35</v>
      </c>
      <c r="AP27" s="256" t="s">
        <v>27</v>
      </c>
      <c r="AQ27" s="132" t="s">
        <v>52</v>
      </c>
      <c r="AR27" s="154" t="s">
        <v>72</v>
      </c>
    </row>
    <row r="28" spans="2:45" ht="13.15" customHeight="1">
      <c r="B28" s="63" t="s">
        <v>37</v>
      </c>
      <c r="C28" s="222">
        <v>4</v>
      </c>
      <c r="D28" s="225">
        <v>1</v>
      </c>
      <c r="E28" s="76">
        <f>IF(C28="","",C28*8)</f>
        <v>32</v>
      </c>
      <c r="F28" s="227"/>
      <c r="G28" s="222"/>
      <c r="H28" s="225"/>
      <c r="I28" s="226">
        <v>10</v>
      </c>
      <c r="J28" s="2"/>
      <c r="K28" s="63" t="s">
        <v>37</v>
      </c>
      <c r="L28" s="222">
        <v>3</v>
      </c>
      <c r="M28" s="225">
        <v>3</v>
      </c>
      <c r="N28" s="76">
        <f>IF(L28="","",L28*8)</f>
        <v>24</v>
      </c>
      <c r="O28" s="227"/>
      <c r="P28" s="222"/>
      <c r="Q28" s="225"/>
      <c r="R28" s="226">
        <v>10</v>
      </c>
      <c r="S28" s="2"/>
      <c r="T28" s="63" t="s">
        <v>37</v>
      </c>
      <c r="U28" s="222">
        <v>6</v>
      </c>
      <c r="V28" s="225">
        <v>0</v>
      </c>
      <c r="W28" s="76">
        <f>IF(U28="","",U28*8)</f>
        <v>48</v>
      </c>
      <c r="X28" s="227">
        <v>30</v>
      </c>
      <c r="Y28" s="222">
        <v>2</v>
      </c>
      <c r="Z28" s="225"/>
      <c r="AA28" s="226">
        <v>10</v>
      </c>
      <c r="AB28" s="2"/>
      <c r="AC28" s="63" t="s">
        <v>37</v>
      </c>
      <c r="AD28" s="222">
        <v>6</v>
      </c>
      <c r="AE28" s="225">
        <v>4</v>
      </c>
      <c r="AF28" s="76">
        <f>IF(AD28="","",AD28*5)</f>
        <v>30</v>
      </c>
      <c r="AG28" s="227"/>
      <c r="AH28" s="222"/>
      <c r="AI28" s="225">
        <v>1</v>
      </c>
      <c r="AJ28" s="226">
        <v>10</v>
      </c>
      <c r="AK28" s="2"/>
      <c r="AL28" s="63" t="s">
        <v>37</v>
      </c>
      <c r="AM28" s="151">
        <f t="shared" ref="AM28:AM48" si="10">SUM(E4:G4,H4*2,I4,N4:P4,Q4*2,R4,W4:Y4,Z4*2,AA4,AF4:AH4,AI4*2,AJ4,AO4:AQ4,AR4*2,AS4,E28:G28,H28*2,I28,N28:P28,Q28*2,R28,W28:Y28,Z28*2,AA28,AF28:AH28,AI28*2,AJ28)</f>
        <v>407</v>
      </c>
      <c r="AN28" s="260">
        <f t="shared" ref="AN28:AN48" si="11">SUM(L4,U4,AD4,AM4,L28,U28,AD28,C4,C28)</f>
        <v>36</v>
      </c>
      <c r="AO28" s="118">
        <f t="shared" ref="AO28:AO48" si="12">SUM(D4,M4,V4,AE4,AN4,D28,M28,V28,AE28)</f>
        <v>24</v>
      </c>
      <c r="AP28" s="152">
        <f>IF(AN28=0,"0%",AN28/(AN28+AO28))</f>
        <v>0.6</v>
      </c>
      <c r="AQ28" s="131">
        <v>4</v>
      </c>
      <c r="AR28" s="129">
        <f t="shared" ref="AR28:AR48" si="13">SUM(H4,Q4,Z4,AI4,AR4,H28,Q28,Z28,AI28)</f>
        <v>4</v>
      </c>
    </row>
    <row r="29" spans="2:45" ht="13.15" customHeight="1">
      <c r="B29" s="88" t="s">
        <v>36</v>
      </c>
      <c r="C29" s="11">
        <v>4</v>
      </c>
      <c r="D29" s="12">
        <v>2</v>
      </c>
      <c r="E29" s="129">
        <f t="shared" ref="E29:E47" si="14">IF(C29="","",C29*8)</f>
        <v>32</v>
      </c>
      <c r="F29" s="10"/>
      <c r="G29" s="11"/>
      <c r="H29" s="12">
        <v>1</v>
      </c>
      <c r="I29" s="13">
        <v>10</v>
      </c>
      <c r="J29" s="2"/>
      <c r="K29" s="88" t="s">
        <v>36</v>
      </c>
      <c r="L29" s="11">
        <v>3</v>
      </c>
      <c r="M29" s="12">
        <v>3</v>
      </c>
      <c r="N29" s="129">
        <f t="shared" ref="N29:N46" si="15">IF(L29="","",L29*8)</f>
        <v>24</v>
      </c>
      <c r="O29" s="10"/>
      <c r="P29" s="11"/>
      <c r="Q29" s="12"/>
      <c r="R29" s="13">
        <v>10</v>
      </c>
      <c r="S29" s="2"/>
      <c r="T29" s="88" t="s">
        <v>36</v>
      </c>
      <c r="U29" s="11">
        <v>4</v>
      </c>
      <c r="V29" s="12">
        <v>2</v>
      </c>
      <c r="W29" s="129">
        <f t="shared" ref="W29:W46" si="16">IF(U29="","",U29*8)</f>
        <v>32</v>
      </c>
      <c r="X29" s="10"/>
      <c r="Y29" s="11"/>
      <c r="Z29" s="12"/>
      <c r="AA29" s="13">
        <v>10</v>
      </c>
      <c r="AB29" s="2"/>
      <c r="AC29" s="88" t="s">
        <v>36</v>
      </c>
      <c r="AD29" s="11">
        <v>6</v>
      </c>
      <c r="AE29" s="12">
        <v>4</v>
      </c>
      <c r="AF29" s="129">
        <f t="shared" ref="AF29:AF46" si="17">IF(AD29="","",AD29*5)</f>
        <v>30</v>
      </c>
      <c r="AG29" s="10"/>
      <c r="AH29" s="11"/>
      <c r="AI29" s="12">
        <v>1</v>
      </c>
      <c r="AJ29" s="13">
        <v>10</v>
      </c>
      <c r="AK29" s="2"/>
      <c r="AL29" s="88" t="s">
        <v>36</v>
      </c>
      <c r="AM29" s="124">
        <f t="shared" si="10"/>
        <v>362</v>
      </c>
      <c r="AN29" s="260">
        <f t="shared" si="11"/>
        <v>32</v>
      </c>
      <c r="AO29" s="118">
        <f t="shared" si="12"/>
        <v>19</v>
      </c>
      <c r="AP29" s="153">
        <f>IF(AN29=0,"0%",AN29/(AN29+AO29))</f>
        <v>0.62745098039215685</v>
      </c>
      <c r="AQ29" s="123">
        <v>5</v>
      </c>
      <c r="AR29" s="129">
        <f t="shared" si="13"/>
        <v>6</v>
      </c>
    </row>
    <row r="30" spans="2:45" ht="13.15" customHeight="1">
      <c r="B30" s="66" t="s">
        <v>38</v>
      </c>
      <c r="C30" s="11"/>
      <c r="D30" s="12"/>
      <c r="E30" s="129" t="str">
        <f t="shared" si="14"/>
        <v/>
      </c>
      <c r="F30" s="10"/>
      <c r="G30" s="11"/>
      <c r="H30" s="12"/>
      <c r="I30" s="13"/>
      <c r="J30" s="2"/>
      <c r="K30" s="66" t="s">
        <v>38</v>
      </c>
      <c r="L30" s="11"/>
      <c r="M30" s="12"/>
      <c r="N30" s="129" t="str">
        <f t="shared" si="15"/>
        <v/>
      </c>
      <c r="O30" s="10"/>
      <c r="P30" s="11"/>
      <c r="Q30" s="12"/>
      <c r="R30" s="13"/>
      <c r="S30" s="2"/>
      <c r="T30" s="66" t="s">
        <v>38</v>
      </c>
      <c r="U30" s="11"/>
      <c r="V30" s="12"/>
      <c r="W30" s="129" t="str">
        <f t="shared" si="16"/>
        <v/>
      </c>
      <c r="X30" s="10"/>
      <c r="Y30" s="11"/>
      <c r="Z30" s="12"/>
      <c r="AA30" s="13"/>
      <c r="AB30" s="2"/>
      <c r="AC30" s="66" t="s">
        <v>38</v>
      </c>
      <c r="AD30" s="11"/>
      <c r="AE30" s="12"/>
      <c r="AF30" s="129" t="str">
        <f t="shared" si="17"/>
        <v/>
      </c>
      <c r="AG30" s="10"/>
      <c r="AH30" s="11"/>
      <c r="AI30" s="12"/>
      <c r="AJ30" s="13"/>
      <c r="AK30" s="2"/>
      <c r="AL30" s="66" t="s">
        <v>38</v>
      </c>
      <c r="AM30" s="124">
        <f t="shared" si="10"/>
        <v>103</v>
      </c>
      <c r="AN30" s="260">
        <f t="shared" si="11"/>
        <v>9</v>
      </c>
      <c r="AO30" s="118">
        <f t="shared" si="12"/>
        <v>18</v>
      </c>
      <c r="AP30" s="153">
        <f>IF(AN30=0,"0%",AN30/(AN30+AO30))</f>
        <v>0.33333333333333331</v>
      </c>
      <c r="AQ30" s="123"/>
      <c r="AR30" s="129">
        <f t="shared" si="13"/>
        <v>1</v>
      </c>
    </row>
    <row r="31" spans="2:45" ht="13.15" customHeight="1">
      <c r="B31" s="66" t="s">
        <v>60</v>
      </c>
      <c r="C31" s="11">
        <v>2</v>
      </c>
      <c r="D31" s="12">
        <v>4</v>
      </c>
      <c r="E31" s="129">
        <f t="shared" si="14"/>
        <v>16</v>
      </c>
      <c r="F31" s="10"/>
      <c r="G31" s="11"/>
      <c r="H31" s="12"/>
      <c r="I31" s="13">
        <v>10</v>
      </c>
      <c r="J31" s="2"/>
      <c r="K31" s="66" t="s">
        <v>60</v>
      </c>
      <c r="L31" s="11">
        <v>3</v>
      </c>
      <c r="M31" s="12">
        <v>3</v>
      </c>
      <c r="N31" s="129">
        <f t="shared" si="15"/>
        <v>24</v>
      </c>
      <c r="O31" s="10"/>
      <c r="P31" s="11"/>
      <c r="Q31" s="12"/>
      <c r="R31" s="13">
        <v>10</v>
      </c>
      <c r="S31" s="2"/>
      <c r="T31" s="66" t="s">
        <v>60</v>
      </c>
      <c r="U31" s="11">
        <v>3</v>
      </c>
      <c r="V31" s="12">
        <v>3</v>
      </c>
      <c r="W31" s="129">
        <f t="shared" si="16"/>
        <v>24</v>
      </c>
      <c r="X31" s="10"/>
      <c r="Y31" s="11"/>
      <c r="Z31" s="12"/>
      <c r="AA31" s="13">
        <v>10</v>
      </c>
      <c r="AB31" s="2"/>
      <c r="AC31" s="66" t="s">
        <v>60</v>
      </c>
      <c r="AD31" s="11">
        <v>5</v>
      </c>
      <c r="AE31" s="12">
        <v>5</v>
      </c>
      <c r="AF31" s="129">
        <f t="shared" si="17"/>
        <v>25</v>
      </c>
      <c r="AG31" s="10"/>
      <c r="AH31" s="11"/>
      <c r="AI31" s="12"/>
      <c r="AJ31" s="13">
        <v>10</v>
      </c>
      <c r="AK31" s="2"/>
      <c r="AL31" s="66" t="s">
        <v>60</v>
      </c>
      <c r="AM31" s="124">
        <f t="shared" si="10"/>
        <v>182</v>
      </c>
      <c r="AN31" s="260">
        <f t="shared" si="11"/>
        <v>17</v>
      </c>
      <c r="AO31" s="118">
        <f t="shared" si="12"/>
        <v>36</v>
      </c>
      <c r="AP31" s="153">
        <f t="shared" ref="AP31:AP39" si="18">IF(AN31=0,"0%",AN31/(AN31+AO31))</f>
        <v>0.32075471698113206</v>
      </c>
      <c r="AQ31" s="123"/>
      <c r="AR31" s="129">
        <f t="shared" si="13"/>
        <v>0</v>
      </c>
    </row>
    <row r="32" spans="2:45" ht="13.15" customHeight="1">
      <c r="B32" s="66" t="s">
        <v>49</v>
      </c>
      <c r="C32" s="11">
        <v>4</v>
      </c>
      <c r="D32" s="12">
        <v>2</v>
      </c>
      <c r="E32" s="129">
        <f t="shared" si="14"/>
        <v>32</v>
      </c>
      <c r="F32" s="10"/>
      <c r="G32" s="11"/>
      <c r="H32" s="12">
        <v>1</v>
      </c>
      <c r="I32" s="13">
        <v>10</v>
      </c>
      <c r="J32" s="2"/>
      <c r="K32" s="66" t="s">
        <v>49</v>
      </c>
      <c r="L32" s="11">
        <v>4</v>
      </c>
      <c r="M32" s="12">
        <v>2</v>
      </c>
      <c r="N32" s="129">
        <f t="shared" si="15"/>
        <v>32</v>
      </c>
      <c r="O32" s="10"/>
      <c r="P32" s="11"/>
      <c r="Q32" s="12">
        <v>1</v>
      </c>
      <c r="R32" s="13">
        <v>10</v>
      </c>
      <c r="S32" s="2"/>
      <c r="T32" s="66" t="s">
        <v>49</v>
      </c>
      <c r="U32" s="11">
        <v>5</v>
      </c>
      <c r="V32" s="12">
        <v>1</v>
      </c>
      <c r="W32" s="129">
        <f t="shared" si="16"/>
        <v>40</v>
      </c>
      <c r="X32" s="10"/>
      <c r="Y32" s="11">
        <v>1</v>
      </c>
      <c r="Z32" s="12"/>
      <c r="AA32" s="13">
        <v>10</v>
      </c>
      <c r="AB32" s="2"/>
      <c r="AC32" s="66" t="s">
        <v>49</v>
      </c>
      <c r="AD32" s="11">
        <v>5</v>
      </c>
      <c r="AE32" s="12">
        <v>5</v>
      </c>
      <c r="AF32" s="129">
        <f t="shared" si="17"/>
        <v>25</v>
      </c>
      <c r="AG32" s="10"/>
      <c r="AH32" s="11"/>
      <c r="AI32" s="12"/>
      <c r="AJ32" s="13">
        <v>10</v>
      </c>
      <c r="AK32" s="2"/>
      <c r="AL32" s="66" t="s">
        <v>49</v>
      </c>
      <c r="AM32" s="124">
        <f t="shared" si="10"/>
        <v>346</v>
      </c>
      <c r="AN32" s="260">
        <f t="shared" si="11"/>
        <v>33</v>
      </c>
      <c r="AO32" s="118">
        <f t="shared" si="12"/>
        <v>28</v>
      </c>
      <c r="AP32" s="153">
        <f>IF(AN32=0,"0%",AN32/(AN32+AO32))</f>
        <v>0.54098360655737709</v>
      </c>
      <c r="AQ32" s="123">
        <v>5</v>
      </c>
      <c r="AR32" s="129">
        <f t="shared" si="13"/>
        <v>3</v>
      </c>
    </row>
    <row r="33" spans="2:44" ht="13.15" customHeight="1">
      <c r="B33" s="66" t="s">
        <v>46</v>
      </c>
      <c r="C33" s="11">
        <v>5</v>
      </c>
      <c r="D33" s="12">
        <v>0</v>
      </c>
      <c r="E33" s="129">
        <f t="shared" si="14"/>
        <v>40</v>
      </c>
      <c r="F33" s="10">
        <v>15</v>
      </c>
      <c r="G33" s="11"/>
      <c r="H33" s="12"/>
      <c r="I33" s="13">
        <v>10</v>
      </c>
      <c r="J33" s="2"/>
      <c r="K33" s="66" t="s">
        <v>46</v>
      </c>
      <c r="L33" s="11">
        <v>3</v>
      </c>
      <c r="M33" s="12">
        <v>3</v>
      </c>
      <c r="N33" s="129">
        <f t="shared" si="15"/>
        <v>24</v>
      </c>
      <c r="O33" s="10"/>
      <c r="P33" s="11"/>
      <c r="Q33" s="12"/>
      <c r="R33" s="13">
        <v>10</v>
      </c>
      <c r="S33" s="2"/>
      <c r="T33" s="66" t="s">
        <v>46</v>
      </c>
      <c r="U33" s="11">
        <v>2</v>
      </c>
      <c r="V33" s="12">
        <v>4</v>
      </c>
      <c r="W33" s="129">
        <f t="shared" si="16"/>
        <v>16</v>
      </c>
      <c r="X33" s="10"/>
      <c r="Y33" s="11">
        <v>1</v>
      </c>
      <c r="Z33" s="12"/>
      <c r="AA33" s="13">
        <v>10</v>
      </c>
      <c r="AB33" s="2"/>
      <c r="AC33" s="66" t="s">
        <v>46</v>
      </c>
      <c r="AD33" s="11">
        <v>7</v>
      </c>
      <c r="AE33" s="12">
        <v>3</v>
      </c>
      <c r="AF33" s="129">
        <f t="shared" si="17"/>
        <v>35</v>
      </c>
      <c r="AG33" s="10"/>
      <c r="AH33" s="11"/>
      <c r="AI33" s="12">
        <v>2</v>
      </c>
      <c r="AJ33" s="13">
        <v>10</v>
      </c>
      <c r="AK33" s="2"/>
      <c r="AL33" s="66" t="s">
        <v>46</v>
      </c>
      <c r="AM33" s="124">
        <f t="shared" si="10"/>
        <v>336</v>
      </c>
      <c r="AN33" s="260">
        <f t="shared" si="11"/>
        <v>32</v>
      </c>
      <c r="AO33" s="118">
        <f t="shared" si="12"/>
        <v>28</v>
      </c>
      <c r="AP33" s="153">
        <f>IF(AN33=0,"0%",AN33/(AN33+AO33))</f>
        <v>0.53333333333333333</v>
      </c>
      <c r="AQ33" s="123">
        <v>3</v>
      </c>
      <c r="AR33" s="129">
        <f t="shared" si="13"/>
        <v>2</v>
      </c>
    </row>
    <row r="34" spans="2:44" ht="13.15" customHeight="1">
      <c r="B34" s="66" t="s">
        <v>59</v>
      </c>
      <c r="C34" s="11"/>
      <c r="D34" s="12"/>
      <c r="E34" s="129" t="str">
        <f t="shared" si="14"/>
        <v/>
      </c>
      <c r="F34" s="10"/>
      <c r="G34" s="11"/>
      <c r="H34" s="12"/>
      <c r="I34" s="13"/>
      <c r="J34" s="2"/>
      <c r="K34" s="66" t="s">
        <v>59</v>
      </c>
      <c r="L34" s="11"/>
      <c r="M34" s="12"/>
      <c r="N34" s="129" t="str">
        <f t="shared" si="15"/>
        <v/>
      </c>
      <c r="O34" s="10"/>
      <c r="P34" s="11"/>
      <c r="Q34" s="12"/>
      <c r="R34" s="13"/>
      <c r="S34" s="2"/>
      <c r="T34" s="66" t="s">
        <v>59</v>
      </c>
      <c r="U34" s="11"/>
      <c r="V34" s="12"/>
      <c r="W34" s="129" t="str">
        <f t="shared" si="16"/>
        <v/>
      </c>
      <c r="X34" s="10"/>
      <c r="Y34" s="11"/>
      <c r="Z34" s="12"/>
      <c r="AA34" s="13"/>
      <c r="AB34" s="2"/>
      <c r="AC34" s="66" t="s">
        <v>59</v>
      </c>
      <c r="AD34" s="11"/>
      <c r="AE34" s="12"/>
      <c r="AF34" s="129" t="str">
        <f t="shared" si="17"/>
        <v/>
      </c>
      <c r="AG34" s="10"/>
      <c r="AH34" s="11"/>
      <c r="AI34" s="12"/>
      <c r="AJ34" s="13"/>
      <c r="AK34" s="2"/>
      <c r="AL34" s="66" t="s">
        <v>59</v>
      </c>
      <c r="AM34" s="124">
        <f t="shared" si="10"/>
        <v>0</v>
      </c>
      <c r="AN34" s="260">
        <f t="shared" si="11"/>
        <v>0</v>
      </c>
      <c r="AO34" s="118">
        <f t="shared" si="12"/>
        <v>0</v>
      </c>
      <c r="AP34" s="153" t="str">
        <f>IF(AN34=0,"0%",AN34/(AN34+AO34))</f>
        <v>0%</v>
      </c>
      <c r="AQ34" s="123"/>
      <c r="AR34" s="129">
        <f t="shared" si="13"/>
        <v>0</v>
      </c>
    </row>
    <row r="35" spans="2:44" ht="13.15" customHeight="1">
      <c r="B35" s="66" t="s">
        <v>41</v>
      </c>
      <c r="C35" s="11"/>
      <c r="D35" s="12"/>
      <c r="E35" s="129" t="str">
        <f t="shared" si="14"/>
        <v/>
      </c>
      <c r="F35" s="10"/>
      <c r="G35" s="11"/>
      <c r="H35" s="12"/>
      <c r="I35" s="13"/>
      <c r="J35" s="2"/>
      <c r="K35" s="66" t="s">
        <v>41</v>
      </c>
      <c r="L35" s="11">
        <v>1</v>
      </c>
      <c r="M35" s="12">
        <v>5</v>
      </c>
      <c r="N35" s="129">
        <f t="shared" si="15"/>
        <v>8</v>
      </c>
      <c r="O35" s="10"/>
      <c r="P35" s="11"/>
      <c r="Q35" s="12"/>
      <c r="R35" s="13">
        <v>10</v>
      </c>
      <c r="S35" s="2"/>
      <c r="T35" s="66" t="s">
        <v>41</v>
      </c>
      <c r="U35" s="11">
        <v>5</v>
      </c>
      <c r="V35" s="12">
        <v>1</v>
      </c>
      <c r="W35" s="129">
        <f t="shared" si="16"/>
        <v>40</v>
      </c>
      <c r="X35" s="10"/>
      <c r="Y35" s="11"/>
      <c r="Z35" s="12"/>
      <c r="AA35" s="13">
        <v>10</v>
      </c>
      <c r="AB35" s="2"/>
      <c r="AC35" s="66" t="s">
        <v>41</v>
      </c>
      <c r="AD35" s="11">
        <v>8</v>
      </c>
      <c r="AE35" s="12">
        <v>2</v>
      </c>
      <c r="AF35" s="129">
        <f t="shared" si="17"/>
        <v>40</v>
      </c>
      <c r="AG35" s="10">
        <v>10</v>
      </c>
      <c r="AH35" s="11"/>
      <c r="AI35" s="12"/>
      <c r="AJ35" s="13">
        <v>10</v>
      </c>
      <c r="AK35" s="2"/>
      <c r="AL35" s="66" t="s">
        <v>41</v>
      </c>
      <c r="AM35" s="124">
        <f t="shared" si="10"/>
        <v>222</v>
      </c>
      <c r="AN35" s="260">
        <f t="shared" si="11"/>
        <v>23</v>
      </c>
      <c r="AO35" s="118">
        <f t="shared" si="12"/>
        <v>21</v>
      </c>
      <c r="AP35" s="153">
        <f>IF(AN35=0,"0%",AN35/(AN35+AO35))</f>
        <v>0.52272727272727271</v>
      </c>
      <c r="AQ35" s="123">
        <v>2</v>
      </c>
      <c r="AR35" s="129">
        <f t="shared" si="13"/>
        <v>2</v>
      </c>
    </row>
    <row r="36" spans="2:44" ht="13.15" customHeight="1">
      <c r="B36" s="66" t="s">
        <v>40</v>
      </c>
      <c r="C36" s="11"/>
      <c r="D36" s="12"/>
      <c r="E36" s="129" t="str">
        <f t="shared" si="14"/>
        <v/>
      </c>
      <c r="F36" s="10"/>
      <c r="G36" s="11"/>
      <c r="H36" s="12"/>
      <c r="I36" s="13"/>
      <c r="J36" s="2"/>
      <c r="K36" s="66" t="s">
        <v>40</v>
      </c>
      <c r="L36" s="11"/>
      <c r="M36" s="12"/>
      <c r="N36" s="129" t="str">
        <f t="shared" si="15"/>
        <v/>
      </c>
      <c r="O36" s="10"/>
      <c r="P36" s="11"/>
      <c r="Q36" s="12"/>
      <c r="R36" s="13"/>
      <c r="S36" s="2"/>
      <c r="T36" s="66" t="s">
        <v>40</v>
      </c>
      <c r="U36" s="11"/>
      <c r="V36" s="12"/>
      <c r="W36" s="129" t="str">
        <f t="shared" si="16"/>
        <v/>
      </c>
      <c r="X36" s="10"/>
      <c r="Y36" s="11"/>
      <c r="Z36" s="12"/>
      <c r="AA36" s="13"/>
      <c r="AB36" s="2"/>
      <c r="AC36" s="66" t="s">
        <v>40</v>
      </c>
      <c r="AD36" s="11">
        <v>5</v>
      </c>
      <c r="AE36" s="12">
        <v>5</v>
      </c>
      <c r="AF36" s="129">
        <f t="shared" si="17"/>
        <v>25</v>
      </c>
      <c r="AG36" s="10"/>
      <c r="AH36" s="11"/>
      <c r="AI36" s="12"/>
      <c r="AJ36" s="13">
        <v>10</v>
      </c>
      <c r="AK36" s="2"/>
      <c r="AL36" s="66" t="s">
        <v>40</v>
      </c>
      <c r="AM36" s="124">
        <f t="shared" si="10"/>
        <v>102</v>
      </c>
      <c r="AN36" s="260">
        <f t="shared" si="11"/>
        <v>14</v>
      </c>
      <c r="AO36" s="118">
        <f t="shared" si="12"/>
        <v>15</v>
      </c>
      <c r="AP36" s="153">
        <f>IF(AN36=0,"0%",AN36/(AN36+AO36))</f>
        <v>0.48275862068965519</v>
      </c>
      <c r="AQ36" s="123"/>
      <c r="AR36" s="129">
        <f t="shared" si="13"/>
        <v>1</v>
      </c>
    </row>
    <row r="37" spans="2:44" ht="13.15" customHeight="1">
      <c r="B37" s="66" t="s">
        <v>43</v>
      </c>
      <c r="C37" s="11">
        <v>2</v>
      </c>
      <c r="D37" s="12">
        <v>4</v>
      </c>
      <c r="E37" s="129">
        <f t="shared" si="14"/>
        <v>16</v>
      </c>
      <c r="F37" s="10"/>
      <c r="G37" s="11"/>
      <c r="H37" s="12"/>
      <c r="I37" s="13">
        <v>10</v>
      </c>
      <c r="J37" s="2"/>
      <c r="K37" s="66" t="s">
        <v>43</v>
      </c>
      <c r="L37" s="11"/>
      <c r="M37" s="12"/>
      <c r="N37" s="129" t="str">
        <f t="shared" si="15"/>
        <v/>
      </c>
      <c r="O37" s="10"/>
      <c r="P37" s="11"/>
      <c r="Q37" s="12"/>
      <c r="R37" s="13">
        <v>10</v>
      </c>
      <c r="S37" s="2"/>
      <c r="T37" s="66" t="s">
        <v>43</v>
      </c>
      <c r="U37" s="11"/>
      <c r="V37" s="12"/>
      <c r="W37" s="129" t="str">
        <f t="shared" si="16"/>
        <v/>
      </c>
      <c r="X37" s="10"/>
      <c r="Y37" s="11"/>
      <c r="Z37" s="12"/>
      <c r="AA37" s="13">
        <v>10</v>
      </c>
      <c r="AB37" s="2"/>
      <c r="AC37" s="66" t="s">
        <v>43</v>
      </c>
      <c r="AD37" s="11"/>
      <c r="AE37" s="12"/>
      <c r="AF37" s="129" t="str">
        <f t="shared" si="17"/>
        <v/>
      </c>
      <c r="AG37" s="10"/>
      <c r="AH37" s="11"/>
      <c r="AI37" s="12"/>
      <c r="AJ37" s="13"/>
      <c r="AK37" s="2"/>
      <c r="AL37" s="66" t="s">
        <v>43</v>
      </c>
      <c r="AM37" s="124">
        <f t="shared" si="10"/>
        <v>56</v>
      </c>
      <c r="AN37" s="260">
        <f t="shared" si="11"/>
        <v>2</v>
      </c>
      <c r="AO37" s="118">
        <f t="shared" si="12"/>
        <v>4</v>
      </c>
      <c r="AP37" s="153">
        <f t="shared" si="18"/>
        <v>0.33333333333333331</v>
      </c>
      <c r="AQ37" s="123"/>
      <c r="AR37" s="129">
        <f t="shared" si="13"/>
        <v>0</v>
      </c>
    </row>
    <row r="38" spans="2:44" ht="13.15" customHeight="1">
      <c r="B38" s="192" t="s">
        <v>73</v>
      </c>
      <c r="C38" s="11"/>
      <c r="D38" s="12"/>
      <c r="E38" s="129" t="str">
        <f t="shared" si="14"/>
        <v/>
      </c>
      <c r="F38" s="10"/>
      <c r="G38" s="11"/>
      <c r="H38" s="12"/>
      <c r="I38" s="13"/>
      <c r="J38" s="2"/>
      <c r="K38" s="192" t="s">
        <v>73</v>
      </c>
      <c r="L38" s="11"/>
      <c r="M38" s="12"/>
      <c r="N38" s="129" t="str">
        <f t="shared" si="15"/>
        <v/>
      </c>
      <c r="O38" s="10"/>
      <c r="P38" s="11"/>
      <c r="Q38" s="12"/>
      <c r="R38" s="13"/>
      <c r="S38" s="2"/>
      <c r="T38" s="192" t="s">
        <v>73</v>
      </c>
      <c r="U38" s="11"/>
      <c r="V38" s="12"/>
      <c r="W38" s="129" t="str">
        <f t="shared" si="16"/>
        <v/>
      </c>
      <c r="X38" s="10"/>
      <c r="Y38" s="11"/>
      <c r="Z38" s="12"/>
      <c r="AA38" s="13"/>
      <c r="AB38" s="2"/>
      <c r="AC38" s="192" t="s">
        <v>73</v>
      </c>
      <c r="AD38" s="11"/>
      <c r="AE38" s="12"/>
      <c r="AF38" s="129" t="str">
        <f t="shared" si="17"/>
        <v/>
      </c>
      <c r="AG38" s="10"/>
      <c r="AH38" s="11"/>
      <c r="AI38" s="12"/>
      <c r="AJ38" s="13"/>
      <c r="AK38" s="2"/>
      <c r="AL38" s="192" t="s">
        <v>73</v>
      </c>
      <c r="AM38" s="124">
        <f t="shared" si="10"/>
        <v>42</v>
      </c>
      <c r="AN38" s="260">
        <f t="shared" si="11"/>
        <v>4</v>
      </c>
      <c r="AO38" s="118">
        <f t="shared" si="12"/>
        <v>5</v>
      </c>
      <c r="AP38" s="153">
        <f>IF(AN38=0,"0%",AN38/(AN38+AO38))</f>
        <v>0.44444444444444442</v>
      </c>
      <c r="AQ38" s="123"/>
      <c r="AR38" s="129">
        <f t="shared" si="13"/>
        <v>1</v>
      </c>
    </row>
    <row r="39" spans="2:44" ht="13.15" customHeight="1">
      <c r="B39" s="66" t="s">
        <v>64</v>
      </c>
      <c r="C39" s="11"/>
      <c r="D39" s="12"/>
      <c r="E39" s="129" t="str">
        <f t="shared" si="14"/>
        <v/>
      </c>
      <c r="F39" s="10"/>
      <c r="G39" s="11"/>
      <c r="H39" s="12"/>
      <c r="I39" s="13"/>
      <c r="J39" s="2"/>
      <c r="K39" s="66" t="s">
        <v>64</v>
      </c>
      <c r="L39" s="11"/>
      <c r="M39" s="12"/>
      <c r="N39" s="129" t="str">
        <f t="shared" si="15"/>
        <v/>
      </c>
      <c r="O39" s="10"/>
      <c r="P39" s="11"/>
      <c r="Q39" s="12"/>
      <c r="R39" s="13"/>
      <c r="S39" s="2"/>
      <c r="T39" s="66" t="s">
        <v>64</v>
      </c>
      <c r="U39" s="11"/>
      <c r="V39" s="12"/>
      <c r="W39" s="129" t="str">
        <f t="shared" si="16"/>
        <v/>
      </c>
      <c r="X39" s="10"/>
      <c r="Y39" s="11"/>
      <c r="Z39" s="12"/>
      <c r="AA39" s="13"/>
      <c r="AB39" s="2"/>
      <c r="AC39" s="66" t="s">
        <v>64</v>
      </c>
      <c r="AD39" s="11"/>
      <c r="AE39" s="12"/>
      <c r="AF39" s="129" t="str">
        <f t="shared" si="17"/>
        <v/>
      </c>
      <c r="AG39" s="10"/>
      <c r="AH39" s="11"/>
      <c r="AI39" s="12"/>
      <c r="AJ39" s="13"/>
      <c r="AK39" s="2"/>
      <c r="AL39" s="66" t="s">
        <v>64</v>
      </c>
      <c r="AM39" s="124">
        <f t="shared" si="10"/>
        <v>30</v>
      </c>
      <c r="AN39" s="260">
        <f t="shared" si="11"/>
        <v>4</v>
      </c>
      <c r="AO39" s="118">
        <f t="shared" si="12"/>
        <v>5</v>
      </c>
      <c r="AP39" s="153">
        <f t="shared" si="18"/>
        <v>0.44444444444444442</v>
      </c>
      <c r="AQ39" s="123"/>
      <c r="AR39" s="129">
        <f t="shared" si="13"/>
        <v>0</v>
      </c>
    </row>
    <row r="40" spans="2:44" ht="13.15" customHeight="1">
      <c r="B40" s="66" t="s">
        <v>45</v>
      </c>
      <c r="C40" s="11"/>
      <c r="D40" s="12"/>
      <c r="E40" s="129" t="str">
        <f t="shared" si="14"/>
        <v/>
      </c>
      <c r="F40" s="10"/>
      <c r="G40" s="11"/>
      <c r="H40" s="12"/>
      <c r="I40" s="13"/>
      <c r="J40" s="2"/>
      <c r="K40" s="66" t="s">
        <v>45</v>
      </c>
      <c r="L40" s="11"/>
      <c r="M40" s="12"/>
      <c r="N40" s="129" t="str">
        <f t="shared" si="15"/>
        <v/>
      </c>
      <c r="O40" s="10"/>
      <c r="P40" s="11"/>
      <c r="Q40" s="12"/>
      <c r="R40" s="13"/>
      <c r="S40" s="2"/>
      <c r="T40" s="66" t="s">
        <v>45</v>
      </c>
      <c r="U40" s="11"/>
      <c r="V40" s="12"/>
      <c r="W40" s="129" t="str">
        <f t="shared" si="16"/>
        <v/>
      </c>
      <c r="X40" s="10"/>
      <c r="Y40" s="11"/>
      <c r="Z40" s="12"/>
      <c r="AA40" s="13"/>
      <c r="AB40" s="2"/>
      <c r="AC40" s="66" t="s">
        <v>45</v>
      </c>
      <c r="AD40" s="11"/>
      <c r="AE40" s="12"/>
      <c r="AF40" s="129" t="str">
        <f t="shared" si="17"/>
        <v/>
      </c>
      <c r="AG40" s="10"/>
      <c r="AH40" s="11"/>
      <c r="AI40" s="12"/>
      <c r="AJ40" s="13"/>
      <c r="AK40" s="2"/>
      <c r="AL40" s="66" t="s">
        <v>45</v>
      </c>
      <c r="AM40" s="124">
        <f t="shared" si="10"/>
        <v>0</v>
      </c>
      <c r="AN40" s="260">
        <f t="shared" si="11"/>
        <v>0</v>
      </c>
      <c r="AO40" s="118">
        <f t="shared" si="12"/>
        <v>0</v>
      </c>
      <c r="AP40" s="153" t="str">
        <f t="shared" ref="AP40:AP46" si="19">IF(AN40=0,"0%",AN40/(AN40+AO40))</f>
        <v>0%</v>
      </c>
      <c r="AQ40" s="123"/>
      <c r="AR40" s="129">
        <f t="shared" si="13"/>
        <v>0</v>
      </c>
    </row>
    <row r="41" spans="2:44" ht="13.15" customHeight="1">
      <c r="B41" s="66" t="s">
        <v>44</v>
      </c>
      <c r="C41" s="11"/>
      <c r="D41" s="12"/>
      <c r="E41" s="129" t="str">
        <f t="shared" si="14"/>
        <v/>
      </c>
      <c r="F41" s="10"/>
      <c r="G41" s="11"/>
      <c r="H41" s="12"/>
      <c r="I41" s="13">
        <v>10</v>
      </c>
      <c r="J41" s="2"/>
      <c r="K41" s="66" t="s">
        <v>44</v>
      </c>
      <c r="L41" s="11"/>
      <c r="M41" s="12"/>
      <c r="N41" s="129" t="str">
        <f t="shared" si="15"/>
        <v/>
      </c>
      <c r="O41" s="10"/>
      <c r="P41" s="11"/>
      <c r="Q41" s="12"/>
      <c r="R41" s="13">
        <v>10</v>
      </c>
      <c r="S41" s="2"/>
      <c r="T41" s="66" t="s">
        <v>44</v>
      </c>
      <c r="U41" s="11"/>
      <c r="V41" s="12"/>
      <c r="W41" s="129" t="str">
        <f t="shared" si="16"/>
        <v/>
      </c>
      <c r="X41" s="10"/>
      <c r="Y41" s="11"/>
      <c r="Z41" s="12"/>
      <c r="AA41" s="13">
        <v>10</v>
      </c>
      <c r="AB41" s="2"/>
      <c r="AC41" s="66" t="s">
        <v>44</v>
      </c>
      <c r="AD41" s="11"/>
      <c r="AE41" s="12"/>
      <c r="AF41" s="129" t="str">
        <f t="shared" si="17"/>
        <v/>
      </c>
      <c r="AG41" s="10"/>
      <c r="AH41" s="11"/>
      <c r="AI41" s="12"/>
      <c r="AJ41" s="13"/>
      <c r="AK41" s="2"/>
      <c r="AL41" s="66" t="s">
        <v>44</v>
      </c>
      <c r="AM41" s="124">
        <f t="shared" si="10"/>
        <v>50</v>
      </c>
      <c r="AN41" s="260">
        <f t="shared" si="11"/>
        <v>0</v>
      </c>
      <c r="AO41" s="118">
        <f t="shared" si="12"/>
        <v>6</v>
      </c>
      <c r="AP41" s="153" t="str">
        <f t="shared" si="19"/>
        <v>0%</v>
      </c>
      <c r="AQ41" s="123"/>
      <c r="AR41" s="129">
        <f t="shared" si="13"/>
        <v>0</v>
      </c>
    </row>
    <row r="42" spans="2:44" ht="13.15" customHeight="1">
      <c r="B42" s="66" t="s">
        <v>76</v>
      </c>
      <c r="C42" s="11"/>
      <c r="D42" s="12"/>
      <c r="E42" s="129" t="str">
        <f t="shared" si="14"/>
        <v/>
      </c>
      <c r="F42" s="10"/>
      <c r="G42" s="11"/>
      <c r="H42" s="12"/>
      <c r="I42" s="13"/>
      <c r="J42" s="2"/>
      <c r="K42" s="66" t="s">
        <v>76</v>
      </c>
      <c r="L42" s="11"/>
      <c r="M42" s="12"/>
      <c r="N42" s="129" t="str">
        <f t="shared" si="15"/>
        <v/>
      </c>
      <c r="O42" s="10"/>
      <c r="P42" s="11"/>
      <c r="Q42" s="12"/>
      <c r="R42" s="13"/>
      <c r="S42" s="2"/>
      <c r="T42" s="66" t="s">
        <v>76</v>
      </c>
      <c r="U42" s="11"/>
      <c r="V42" s="12"/>
      <c r="W42" s="129" t="str">
        <f t="shared" si="16"/>
        <v/>
      </c>
      <c r="X42" s="10"/>
      <c r="Y42" s="11"/>
      <c r="Z42" s="12"/>
      <c r="AA42" s="13"/>
      <c r="AB42" s="2"/>
      <c r="AC42" s="66" t="s">
        <v>76</v>
      </c>
      <c r="AD42" s="11"/>
      <c r="AE42" s="12"/>
      <c r="AF42" s="129" t="str">
        <f t="shared" si="17"/>
        <v/>
      </c>
      <c r="AG42" s="10"/>
      <c r="AH42" s="11"/>
      <c r="AI42" s="12"/>
      <c r="AJ42" s="13"/>
      <c r="AK42" s="2"/>
      <c r="AL42" s="66" t="s">
        <v>76</v>
      </c>
      <c r="AM42" s="124">
        <f t="shared" si="10"/>
        <v>0</v>
      </c>
      <c r="AN42" s="260">
        <f t="shared" si="11"/>
        <v>0</v>
      </c>
      <c r="AO42" s="118">
        <f t="shared" si="12"/>
        <v>0</v>
      </c>
      <c r="AP42" s="153" t="str">
        <f t="shared" si="19"/>
        <v>0%</v>
      </c>
      <c r="AQ42" s="123"/>
      <c r="AR42" s="129">
        <f t="shared" si="13"/>
        <v>0</v>
      </c>
    </row>
    <row r="43" spans="2:44" ht="13.15" customHeight="1">
      <c r="B43" s="66" t="s">
        <v>47</v>
      </c>
      <c r="C43" s="11"/>
      <c r="D43" s="12"/>
      <c r="E43" s="129" t="str">
        <f t="shared" si="14"/>
        <v/>
      </c>
      <c r="F43" s="10"/>
      <c r="G43" s="11"/>
      <c r="H43" s="12"/>
      <c r="I43" s="13"/>
      <c r="J43" s="2"/>
      <c r="K43" s="66" t="s">
        <v>47</v>
      </c>
      <c r="L43" s="11"/>
      <c r="M43" s="12"/>
      <c r="N43" s="129" t="str">
        <f t="shared" si="15"/>
        <v/>
      </c>
      <c r="O43" s="10"/>
      <c r="P43" s="11"/>
      <c r="Q43" s="12"/>
      <c r="R43" s="13"/>
      <c r="S43" s="2"/>
      <c r="T43" s="66" t="s">
        <v>47</v>
      </c>
      <c r="U43" s="11"/>
      <c r="V43" s="12"/>
      <c r="W43" s="129" t="str">
        <f t="shared" si="16"/>
        <v/>
      </c>
      <c r="X43" s="10"/>
      <c r="Y43" s="11"/>
      <c r="Z43" s="12"/>
      <c r="AA43" s="13"/>
      <c r="AB43" s="2"/>
      <c r="AC43" s="66" t="s">
        <v>47</v>
      </c>
      <c r="AD43" s="11"/>
      <c r="AE43" s="12"/>
      <c r="AF43" s="129" t="str">
        <f t="shared" si="17"/>
        <v/>
      </c>
      <c r="AG43" s="10"/>
      <c r="AH43" s="11"/>
      <c r="AI43" s="12"/>
      <c r="AJ43" s="13"/>
      <c r="AK43" s="2"/>
      <c r="AL43" s="66" t="s">
        <v>47</v>
      </c>
      <c r="AM43" s="124">
        <f t="shared" si="10"/>
        <v>43</v>
      </c>
      <c r="AN43" s="260">
        <f t="shared" si="11"/>
        <v>4</v>
      </c>
      <c r="AO43" s="118">
        <f t="shared" si="12"/>
        <v>11</v>
      </c>
      <c r="AP43" s="153">
        <f>IF(AN43=0,"0%",AN43/(AN43+AO43))</f>
        <v>0.26666666666666666</v>
      </c>
      <c r="AQ43" s="123"/>
      <c r="AR43" s="129">
        <f t="shared" si="13"/>
        <v>0</v>
      </c>
    </row>
    <row r="44" spans="2:44" ht="13.15" customHeight="1">
      <c r="B44" s="66" t="s">
        <v>42</v>
      </c>
      <c r="C44" s="11">
        <v>4</v>
      </c>
      <c r="D44" s="12">
        <v>2</v>
      </c>
      <c r="E44" s="129">
        <f t="shared" si="14"/>
        <v>32</v>
      </c>
      <c r="F44" s="10"/>
      <c r="G44" s="11"/>
      <c r="H44" s="12"/>
      <c r="I44" s="13">
        <v>10</v>
      </c>
      <c r="J44" s="2"/>
      <c r="K44" s="66" t="s">
        <v>42</v>
      </c>
      <c r="L44" s="11">
        <v>5</v>
      </c>
      <c r="M44" s="12">
        <v>1</v>
      </c>
      <c r="N44" s="129">
        <f t="shared" si="15"/>
        <v>40</v>
      </c>
      <c r="O44" s="10">
        <v>10</v>
      </c>
      <c r="P44" s="11"/>
      <c r="Q44" s="12"/>
      <c r="R44" s="13">
        <v>10</v>
      </c>
      <c r="S44" s="2"/>
      <c r="T44" s="66" t="s">
        <v>42</v>
      </c>
      <c r="U44" s="11">
        <v>2</v>
      </c>
      <c r="V44" s="12">
        <v>4</v>
      </c>
      <c r="W44" s="129">
        <f t="shared" si="16"/>
        <v>16</v>
      </c>
      <c r="X44" s="10"/>
      <c r="Y44" s="11"/>
      <c r="Z44" s="12"/>
      <c r="AA44" s="13">
        <v>10</v>
      </c>
      <c r="AB44" s="2"/>
      <c r="AC44" s="66" t="s">
        <v>42</v>
      </c>
      <c r="AD44" s="11"/>
      <c r="AE44" s="12"/>
      <c r="AF44" s="129" t="str">
        <f t="shared" si="17"/>
        <v/>
      </c>
      <c r="AG44" s="10"/>
      <c r="AH44" s="11"/>
      <c r="AI44" s="12"/>
      <c r="AJ44" s="13"/>
      <c r="AK44" s="2"/>
      <c r="AL44" s="66" t="s">
        <v>42</v>
      </c>
      <c r="AM44" s="124">
        <f t="shared" si="10"/>
        <v>128</v>
      </c>
      <c r="AN44" s="260">
        <f t="shared" si="11"/>
        <v>11</v>
      </c>
      <c r="AO44" s="118">
        <f t="shared" si="12"/>
        <v>7</v>
      </c>
      <c r="AP44" s="153">
        <f t="shared" si="19"/>
        <v>0.61111111111111116</v>
      </c>
      <c r="AQ44" s="123">
        <v>2</v>
      </c>
      <c r="AR44" s="129">
        <f t="shared" si="13"/>
        <v>0</v>
      </c>
    </row>
    <row r="45" spans="2:44" ht="13.15" customHeight="1">
      <c r="B45" s="66"/>
      <c r="C45" s="11"/>
      <c r="D45" s="12"/>
      <c r="E45" s="129" t="str">
        <f t="shared" si="14"/>
        <v/>
      </c>
      <c r="F45" s="10"/>
      <c r="G45" s="11"/>
      <c r="H45" s="12"/>
      <c r="I45" s="13"/>
      <c r="J45" s="2"/>
      <c r="K45" s="66"/>
      <c r="L45" s="11"/>
      <c r="M45" s="12"/>
      <c r="N45" s="129" t="str">
        <f t="shared" si="15"/>
        <v/>
      </c>
      <c r="O45" s="10"/>
      <c r="P45" s="11"/>
      <c r="Q45" s="12"/>
      <c r="R45" s="13"/>
      <c r="S45" s="2"/>
      <c r="T45" s="66"/>
      <c r="U45" s="11"/>
      <c r="V45" s="12"/>
      <c r="W45" s="129" t="str">
        <f t="shared" si="16"/>
        <v/>
      </c>
      <c r="X45" s="10"/>
      <c r="Y45" s="11"/>
      <c r="Z45" s="12"/>
      <c r="AA45" s="13"/>
      <c r="AB45" s="2"/>
      <c r="AC45" s="66"/>
      <c r="AD45" s="11"/>
      <c r="AE45" s="12"/>
      <c r="AF45" s="14" t="str">
        <f t="shared" si="17"/>
        <v/>
      </c>
      <c r="AG45" s="10"/>
      <c r="AH45" s="11"/>
      <c r="AI45" s="12"/>
      <c r="AJ45" s="13"/>
      <c r="AK45" s="2"/>
      <c r="AL45" s="66"/>
      <c r="AM45" s="124">
        <f t="shared" si="10"/>
        <v>0</v>
      </c>
      <c r="AN45" s="261">
        <f t="shared" si="11"/>
        <v>0</v>
      </c>
      <c r="AO45" s="99">
        <f t="shared" si="12"/>
        <v>0</v>
      </c>
      <c r="AP45" s="153" t="str">
        <f t="shared" si="19"/>
        <v>0%</v>
      </c>
      <c r="AQ45" s="123"/>
      <c r="AR45" s="14">
        <f t="shared" si="13"/>
        <v>0</v>
      </c>
    </row>
    <row r="46" spans="2:44" ht="13.15" customHeight="1">
      <c r="B46" s="66"/>
      <c r="C46" s="11"/>
      <c r="D46" s="12"/>
      <c r="E46" s="129" t="str">
        <f t="shared" si="14"/>
        <v/>
      </c>
      <c r="F46" s="10"/>
      <c r="G46" s="11"/>
      <c r="H46" s="12"/>
      <c r="I46" s="13"/>
      <c r="J46" s="2"/>
      <c r="K46" s="66"/>
      <c r="L46" s="11"/>
      <c r="M46" s="12"/>
      <c r="N46" s="129" t="str">
        <f t="shared" si="15"/>
        <v/>
      </c>
      <c r="O46" s="10"/>
      <c r="P46" s="11"/>
      <c r="Q46" s="12"/>
      <c r="R46" s="13"/>
      <c r="S46" s="2"/>
      <c r="T46" s="66"/>
      <c r="U46" s="11"/>
      <c r="V46" s="12"/>
      <c r="W46" s="129" t="str">
        <f t="shared" si="16"/>
        <v/>
      </c>
      <c r="X46" s="10"/>
      <c r="Y46" s="11"/>
      <c r="Z46" s="12"/>
      <c r="AA46" s="13"/>
      <c r="AB46" s="2"/>
      <c r="AC46" s="66"/>
      <c r="AD46" s="11"/>
      <c r="AE46" s="12"/>
      <c r="AF46" s="14" t="str">
        <f t="shared" si="17"/>
        <v/>
      </c>
      <c r="AG46" s="10"/>
      <c r="AH46" s="11"/>
      <c r="AI46" s="12"/>
      <c r="AJ46" s="13"/>
      <c r="AL46" s="66"/>
      <c r="AM46" s="124">
        <f t="shared" si="10"/>
        <v>0</v>
      </c>
      <c r="AN46" s="261">
        <f t="shared" si="11"/>
        <v>0</v>
      </c>
      <c r="AO46" s="99">
        <f t="shared" si="12"/>
        <v>0</v>
      </c>
      <c r="AP46" s="153" t="str">
        <f t="shared" si="19"/>
        <v>0%</v>
      </c>
      <c r="AQ46" s="123"/>
      <c r="AR46" s="14">
        <f t="shared" si="13"/>
        <v>0</v>
      </c>
    </row>
    <row r="47" spans="2:44" ht="13.15" customHeight="1">
      <c r="B47" s="38"/>
      <c r="C47" s="11"/>
      <c r="D47" s="12"/>
      <c r="E47" s="129" t="str">
        <f t="shared" si="14"/>
        <v/>
      </c>
      <c r="F47" s="10"/>
      <c r="G47" s="11"/>
      <c r="H47" s="12"/>
      <c r="I47" s="13"/>
      <c r="J47" s="2"/>
      <c r="K47" s="38"/>
      <c r="L47" s="11"/>
      <c r="M47" s="12"/>
      <c r="N47" s="129"/>
      <c r="O47" s="10"/>
      <c r="P47" s="11"/>
      <c r="Q47" s="12"/>
      <c r="R47" s="13"/>
      <c r="S47" s="2"/>
      <c r="T47" s="38"/>
      <c r="U47" s="11"/>
      <c r="V47" s="12"/>
      <c r="W47" s="129"/>
      <c r="X47" s="10"/>
      <c r="Y47" s="11"/>
      <c r="Z47" s="12"/>
      <c r="AA47" s="13"/>
      <c r="AB47" s="2"/>
      <c r="AC47" s="38"/>
      <c r="AD47" s="11"/>
      <c r="AE47" s="12"/>
      <c r="AF47" s="14" t="str">
        <f t="shared" ref="AF47:AF48" si="20">IF(AD47="","",AD47*5)</f>
        <v/>
      </c>
      <c r="AG47" s="10"/>
      <c r="AH47" s="11"/>
      <c r="AI47" s="12"/>
      <c r="AJ47" s="13"/>
      <c r="AL47" s="38"/>
      <c r="AM47" s="124">
        <f t="shared" si="10"/>
        <v>0</v>
      </c>
      <c r="AN47" s="261">
        <f t="shared" si="11"/>
        <v>0</v>
      </c>
      <c r="AO47" s="99">
        <f t="shared" si="12"/>
        <v>0</v>
      </c>
      <c r="AP47" s="153" t="str">
        <f t="shared" ref="AP47:AP48" si="21">IF(AN47=0,"0%",AN47/(AN47+AO47))</f>
        <v>0%</v>
      </c>
      <c r="AQ47" s="123"/>
      <c r="AR47" s="14">
        <f t="shared" si="13"/>
        <v>0</v>
      </c>
    </row>
    <row r="48" spans="2:44" ht="13.15" customHeight="1" thickBot="1">
      <c r="B48" s="28"/>
      <c r="C48" s="206"/>
      <c r="D48" s="207"/>
      <c r="E48" s="208" t="str">
        <f t="shared" ref="E48" si="22">IF(C48="","",C48*8)</f>
        <v/>
      </c>
      <c r="F48" s="177"/>
      <c r="G48" s="206"/>
      <c r="H48" s="207"/>
      <c r="I48" s="209"/>
      <c r="J48" s="2"/>
      <c r="K48" s="28"/>
      <c r="L48" s="206"/>
      <c r="M48" s="207"/>
      <c r="N48" s="208" t="str">
        <f t="shared" ref="N48" si="23">IF(L48="","",L48*8)</f>
        <v/>
      </c>
      <c r="O48" s="177"/>
      <c r="P48" s="206"/>
      <c r="Q48" s="207"/>
      <c r="R48" s="209"/>
      <c r="S48" s="2"/>
      <c r="T48" s="28"/>
      <c r="U48" s="206"/>
      <c r="V48" s="207"/>
      <c r="W48" s="208" t="str">
        <f t="shared" ref="W48" si="24">IF(U48="","",U48*8)</f>
        <v/>
      </c>
      <c r="X48" s="177"/>
      <c r="Y48" s="206"/>
      <c r="Z48" s="207"/>
      <c r="AA48" s="209"/>
      <c r="AB48" s="2"/>
      <c r="AC48" s="28"/>
      <c r="AD48" s="206"/>
      <c r="AE48" s="207"/>
      <c r="AF48" s="53" t="str">
        <f t="shared" si="20"/>
        <v/>
      </c>
      <c r="AG48" s="177"/>
      <c r="AH48" s="206"/>
      <c r="AI48" s="207"/>
      <c r="AJ48" s="209"/>
      <c r="AL48" s="28"/>
      <c r="AM48" s="211">
        <f t="shared" si="10"/>
        <v>0</v>
      </c>
      <c r="AN48" s="262">
        <f t="shared" si="11"/>
        <v>0</v>
      </c>
      <c r="AO48" s="176">
        <f t="shared" si="12"/>
        <v>0</v>
      </c>
      <c r="AP48" s="212" t="str">
        <f t="shared" si="21"/>
        <v>0%</v>
      </c>
      <c r="AQ48" s="213"/>
      <c r="AR48" s="208">
        <f t="shared" si="13"/>
        <v>0</v>
      </c>
    </row>
  </sheetData>
  <mergeCells count="30">
    <mergeCell ref="AR2:AS2"/>
    <mergeCell ref="AL26:AL27"/>
    <mergeCell ref="AD2:AF2"/>
    <mergeCell ref="AI2:AJ2"/>
    <mergeCell ref="AN26:AR26"/>
    <mergeCell ref="AD26:AF26"/>
    <mergeCell ref="AI26:AJ26"/>
    <mergeCell ref="AM26:AM27"/>
    <mergeCell ref="AL2:AL3"/>
    <mergeCell ref="AM2:AO2"/>
    <mergeCell ref="K2:K3"/>
    <mergeCell ref="K26:K27"/>
    <mergeCell ref="T2:T3"/>
    <mergeCell ref="T26:T27"/>
    <mergeCell ref="AC2:AC3"/>
    <mergeCell ref="L26:N26"/>
    <mergeCell ref="Q26:R26"/>
    <mergeCell ref="U2:W2"/>
    <mergeCell ref="Z2:AA2"/>
    <mergeCell ref="U26:W26"/>
    <mergeCell ref="Z26:AA26"/>
    <mergeCell ref="L2:N2"/>
    <mergeCell ref="Q2:R2"/>
    <mergeCell ref="AC26:AC27"/>
    <mergeCell ref="B2:B3"/>
    <mergeCell ref="B26:B27"/>
    <mergeCell ref="H2:I2"/>
    <mergeCell ref="C2:E2"/>
    <mergeCell ref="C26:E26"/>
    <mergeCell ref="H26:I26"/>
  </mergeCells>
  <phoneticPr fontId="1"/>
  <conditionalFormatting sqref="AP28:AP48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opLeftCell="A10" zoomScale="110" zoomScaleNormal="110" workbookViewId="0">
      <selection activeCell="R14" sqref="R14"/>
    </sheetView>
  </sheetViews>
  <sheetFormatPr defaultColWidth="8.875" defaultRowHeight="13.5"/>
  <cols>
    <col min="1" max="1" width="5" style="17" customWidth="1"/>
    <col min="2" max="2" width="10.75" style="55" customWidth="1"/>
    <col min="3" max="3" width="9.125" style="17" bestFit="1" customWidth="1"/>
    <col min="4" max="4" width="8.625" style="17" bestFit="1" customWidth="1"/>
    <col min="5" max="5" width="9.125" style="17" bestFit="1" customWidth="1"/>
    <col min="6" max="6" width="8" style="17" bestFit="1" customWidth="1"/>
    <col min="7" max="7" width="8.875" style="17" bestFit="1" customWidth="1"/>
    <col min="8" max="8" width="8" style="17" bestFit="1" customWidth="1"/>
    <col min="9" max="9" width="8.625" style="17" bestFit="1" customWidth="1"/>
    <col min="10" max="10" width="7.5" style="17" customWidth="1"/>
    <col min="11" max="11" width="9.5" style="17" bestFit="1" customWidth="1"/>
    <col min="12" max="12" width="8.75" style="17" bestFit="1" customWidth="1"/>
    <col min="13" max="13" width="7.25" style="17" bestFit="1" customWidth="1"/>
    <col min="14" max="14" width="4.625" style="17" bestFit="1" customWidth="1"/>
    <col min="15" max="15" width="7.25" style="17" bestFit="1" customWidth="1"/>
    <col min="16" max="16" width="8.875" style="17" customWidth="1"/>
    <col min="17" max="17" width="8.875" style="17" bestFit="1" customWidth="1"/>
    <col min="18" max="18" width="8" style="17" bestFit="1" customWidth="1"/>
    <col min="19" max="19" width="7.75" style="17" customWidth="1"/>
    <col min="20" max="20" width="8.875" style="17" customWidth="1"/>
    <col min="21" max="16384" width="8.875" style="17"/>
  </cols>
  <sheetData>
    <row r="1" spans="1:19" ht="24" customHeight="1" thickBot="1">
      <c r="A1" s="303" t="s">
        <v>66</v>
      </c>
      <c r="B1" s="54"/>
      <c r="C1" s="51" t="s">
        <v>88</v>
      </c>
      <c r="D1" s="49" t="s">
        <v>14</v>
      </c>
      <c r="E1" s="49" t="s">
        <v>90</v>
      </c>
      <c r="F1" s="49" t="s">
        <v>89</v>
      </c>
      <c r="G1" s="49" t="s">
        <v>23</v>
      </c>
      <c r="H1" s="49" t="s">
        <v>15</v>
      </c>
      <c r="I1" s="49" t="s">
        <v>16</v>
      </c>
      <c r="J1" s="49" t="s">
        <v>24</v>
      </c>
      <c r="K1" s="49" t="s">
        <v>32</v>
      </c>
      <c r="L1" s="49" t="s">
        <v>33</v>
      </c>
      <c r="M1" s="49" t="s">
        <v>17</v>
      </c>
      <c r="N1" s="49" t="s">
        <v>18</v>
      </c>
      <c r="O1" s="49" t="s">
        <v>19</v>
      </c>
      <c r="P1" s="49" t="s">
        <v>54</v>
      </c>
      <c r="Q1" s="49" t="s">
        <v>55</v>
      </c>
      <c r="R1" s="49"/>
      <c r="S1" s="50" t="s">
        <v>78</v>
      </c>
    </row>
    <row r="2" spans="1:19">
      <c r="A2" s="304"/>
      <c r="B2" s="63" t="s">
        <v>37</v>
      </c>
      <c r="C2" s="179"/>
      <c r="D2" s="20"/>
      <c r="E2" s="20">
        <v>20</v>
      </c>
      <c r="F2" s="20"/>
      <c r="G2" s="20">
        <v>15</v>
      </c>
      <c r="H2" s="20"/>
      <c r="I2" s="20">
        <v>10</v>
      </c>
      <c r="J2" s="20">
        <v>5</v>
      </c>
      <c r="K2" s="20"/>
      <c r="L2" s="20"/>
      <c r="M2" s="20"/>
      <c r="N2" s="20"/>
      <c r="O2" s="20"/>
      <c r="P2" s="20">
        <v>55</v>
      </c>
      <c r="Q2" s="20">
        <v>5</v>
      </c>
      <c r="R2" s="20"/>
      <c r="S2" s="22"/>
    </row>
    <row r="3" spans="1:19">
      <c r="A3" s="304"/>
      <c r="B3" s="88" t="s">
        <v>36</v>
      </c>
      <c r="C3" s="178"/>
      <c r="D3" s="24"/>
      <c r="E3" s="24"/>
      <c r="F3" s="24"/>
      <c r="G3" s="24"/>
      <c r="H3" s="24"/>
      <c r="I3" s="24">
        <v>40</v>
      </c>
      <c r="J3" s="24"/>
      <c r="K3" s="24"/>
      <c r="L3" s="24"/>
      <c r="M3" s="24"/>
      <c r="N3" s="24">
        <v>25</v>
      </c>
      <c r="O3" s="24"/>
      <c r="P3" s="24"/>
      <c r="Q3" s="24"/>
      <c r="R3" s="20"/>
      <c r="S3" s="22"/>
    </row>
    <row r="4" spans="1:19">
      <c r="A4" s="304"/>
      <c r="B4" s="66" t="s">
        <v>38</v>
      </c>
      <c r="C4" s="178">
        <v>5</v>
      </c>
      <c r="D4" s="24">
        <v>5</v>
      </c>
      <c r="E4" s="24">
        <v>40</v>
      </c>
      <c r="F4" s="24"/>
      <c r="G4" s="24"/>
      <c r="H4" s="24"/>
      <c r="I4" s="24">
        <v>10</v>
      </c>
      <c r="J4" s="24"/>
      <c r="K4" s="24"/>
      <c r="L4" s="24"/>
      <c r="M4" s="24"/>
      <c r="N4" s="24"/>
      <c r="O4" s="24"/>
      <c r="P4" s="24"/>
      <c r="Q4" s="24"/>
      <c r="R4" s="20"/>
      <c r="S4" s="22"/>
    </row>
    <row r="5" spans="1:19">
      <c r="A5" s="304"/>
      <c r="B5" s="66" t="s">
        <v>60</v>
      </c>
      <c r="C5" s="23"/>
      <c r="D5" s="24"/>
      <c r="E5" s="24"/>
      <c r="F5" s="24"/>
      <c r="G5" s="24"/>
      <c r="H5" s="24"/>
      <c r="I5" s="24">
        <v>10</v>
      </c>
      <c r="J5" s="24"/>
      <c r="K5" s="24"/>
      <c r="L5" s="24"/>
      <c r="M5" s="24"/>
      <c r="N5" s="24">
        <v>15</v>
      </c>
      <c r="O5" s="24"/>
      <c r="P5" s="24">
        <v>25</v>
      </c>
      <c r="Q5" s="24"/>
      <c r="R5" s="20"/>
      <c r="S5" s="22"/>
    </row>
    <row r="6" spans="1:19">
      <c r="A6" s="304"/>
      <c r="B6" s="66" t="s">
        <v>49</v>
      </c>
      <c r="C6" s="23">
        <v>5</v>
      </c>
      <c r="D6" s="24"/>
      <c r="E6" s="24">
        <v>20</v>
      </c>
      <c r="F6" s="24"/>
      <c r="G6" s="24"/>
      <c r="H6" s="24"/>
      <c r="I6" s="24">
        <v>10</v>
      </c>
      <c r="J6" s="24"/>
      <c r="K6" s="24"/>
      <c r="L6" s="24">
        <v>55</v>
      </c>
      <c r="M6" s="24"/>
      <c r="N6" s="24"/>
      <c r="O6" s="24"/>
      <c r="P6" s="24"/>
      <c r="Q6" s="24"/>
      <c r="R6" s="20"/>
      <c r="S6" s="22"/>
    </row>
    <row r="7" spans="1:19">
      <c r="A7" s="304"/>
      <c r="B7" s="66" t="s">
        <v>46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0"/>
      <c r="S7" s="22"/>
    </row>
    <row r="8" spans="1:19">
      <c r="A8" s="304"/>
      <c r="B8" s="66" t="s">
        <v>59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0"/>
      <c r="S8" s="22"/>
    </row>
    <row r="9" spans="1:19">
      <c r="A9" s="304"/>
      <c r="B9" s="66" t="s">
        <v>41</v>
      </c>
      <c r="C9" s="178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>
        <v>5</v>
      </c>
      <c r="Q9" s="24"/>
      <c r="R9" s="20"/>
      <c r="S9" s="22"/>
    </row>
    <row r="10" spans="1:19">
      <c r="A10" s="304"/>
      <c r="B10" s="66" t="s">
        <v>40</v>
      </c>
      <c r="C10" s="17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0"/>
      <c r="S10" s="22"/>
    </row>
    <row r="11" spans="1:19">
      <c r="A11" s="304"/>
      <c r="B11" s="66" t="s">
        <v>43</v>
      </c>
      <c r="C11" s="17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>
        <v>5</v>
      </c>
      <c r="Q11" s="24"/>
      <c r="R11" s="20"/>
      <c r="S11" s="22"/>
    </row>
    <row r="12" spans="1:19">
      <c r="A12" s="304"/>
      <c r="B12" s="192" t="s">
        <v>73</v>
      </c>
      <c r="C12" s="178">
        <v>5</v>
      </c>
      <c r="D12" s="24"/>
      <c r="E12" s="24">
        <v>20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0"/>
      <c r="S12" s="22"/>
    </row>
    <row r="13" spans="1:19">
      <c r="A13" s="304"/>
      <c r="B13" s="66" t="s">
        <v>64</v>
      </c>
      <c r="C13" s="17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>
        <v>5</v>
      </c>
      <c r="Q13" s="24"/>
      <c r="R13" s="20"/>
      <c r="S13" s="22"/>
    </row>
    <row r="14" spans="1:19">
      <c r="A14" s="304"/>
      <c r="B14" s="66" t="s">
        <v>45</v>
      </c>
      <c r="C14" s="17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0"/>
      <c r="S14" s="22"/>
    </row>
    <row r="15" spans="1:19">
      <c r="A15" s="304"/>
      <c r="B15" s="66" t="s">
        <v>44</v>
      </c>
      <c r="C15" s="178"/>
      <c r="D15" s="24"/>
      <c r="E15" s="24">
        <v>10</v>
      </c>
      <c r="F15" s="24"/>
      <c r="G15" s="24"/>
      <c r="H15" s="24"/>
      <c r="I15" s="24">
        <v>10</v>
      </c>
      <c r="J15" s="24"/>
      <c r="K15" s="24"/>
      <c r="L15" s="24"/>
      <c r="M15" s="24"/>
      <c r="N15" s="24"/>
      <c r="O15" s="24"/>
      <c r="P15" s="24">
        <v>15</v>
      </c>
      <c r="Q15" s="24">
        <v>5</v>
      </c>
      <c r="R15" s="20"/>
      <c r="S15" s="22"/>
    </row>
    <row r="16" spans="1:19">
      <c r="A16" s="304"/>
      <c r="B16" s="66" t="s">
        <v>76</v>
      </c>
      <c r="C16" s="178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>
        <v>5</v>
      </c>
      <c r="Q16" s="24"/>
      <c r="R16" s="24"/>
      <c r="S16" s="45"/>
    </row>
    <row r="17" spans="1:20" s="77" customFormat="1">
      <c r="A17" s="304"/>
      <c r="B17" s="66" t="s">
        <v>47</v>
      </c>
      <c r="C17" s="17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/>
    </row>
    <row r="18" spans="1:20" s="42" customFormat="1">
      <c r="A18" s="304"/>
      <c r="B18" s="66" t="s">
        <v>42</v>
      </c>
      <c r="C18" s="178"/>
      <c r="D18" s="24"/>
      <c r="E18" s="24"/>
      <c r="F18" s="24"/>
      <c r="G18" s="24"/>
      <c r="H18" s="24"/>
      <c r="I18" s="24">
        <v>10</v>
      </c>
      <c r="J18" s="24"/>
      <c r="K18" s="24"/>
      <c r="L18" s="24"/>
      <c r="M18" s="24"/>
      <c r="N18" s="24"/>
      <c r="O18" s="24"/>
      <c r="P18" s="24"/>
      <c r="Q18" s="24"/>
      <c r="R18" s="24"/>
      <c r="S18" s="45"/>
    </row>
    <row r="19" spans="1:20" s="77" customFormat="1">
      <c r="A19" s="304"/>
      <c r="B19" s="66"/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6"/>
    </row>
    <row r="20" spans="1:20" s="184" customFormat="1">
      <c r="A20" s="304"/>
      <c r="B20" s="66"/>
      <c r="C20" s="178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45"/>
    </row>
    <row r="21" spans="1:20" s="184" customFormat="1">
      <c r="A21" s="304"/>
      <c r="B21" s="36"/>
      <c r="C21" s="17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/>
    </row>
    <row r="22" spans="1:20" s="184" customFormat="1" ht="14.25" thickBot="1">
      <c r="A22" s="304"/>
      <c r="B22" s="28"/>
      <c r="C22" s="217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9"/>
    </row>
    <row r="23" spans="1:20" ht="7.5" customHeight="1" thickBot="1"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</row>
    <row r="24" spans="1:20" ht="24" customHeight="1" thickBot="1">
      <c r="A24" s="303" t="s">
        <v>67</v>
      </c>
      <c r="B24" s="54"/>
      <c r="C24" s="51" t="s">
        <v>91</v>
      </c>
      <c r="D24" s="49" t="s">
        <v>92</v>
      </c>
      <c r="E24" s="49" t="s">
        <v>93</v>
      </c>
      <c r="F24" s="49" t="s">
        <v>94</v>
      </c>
      <c r="G24" s="49" t="s">
        <v>95</v>
      </c>
      <c r="H24" s="49" t="s">
        <v>96</v>
      </c>
      <c r="I24" s="49" t="s">
        <v>97</v>
      </c>
      <c r="J24" s="49"/>
      <c r="K24" s="49"/>
      <c r="L24" s="49"/>
      <c r="M24" s="49"/>
      <c r="N24" s="49"/>
      <c r="O24" s="49"/>
      <c r="P24" s="49"/>
      <c r="Q24" s="49"/>
      <c r="R24" s="49"/>
      <c r="S24" s="52"/>
      <c r="T24" s="25" t="s">
        <v>4</v>
      </c>
    </row>
    <row r="25" spans="1:20">
      <c r="A25" s="304"/>
      <c r="B25" s="63" t="s">
        <v>37</v>
      </c>
      <c r="C25" s="19">
        <v>5</v>
      </c>
      <c r="D25" s="20">
        <v>5</v>
      </c>
      <c r="E25" s="20"/>
      <c r="F25" s="20">
        <v>5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18">
        <f t="shared" ref="T25:T45" si="0">SUM(C2:S2,C25:S25)</f>
        <v>125</v>
      </c>
    </row>
    <row r="26" spans="1:20">
      <c r="A26" s="304"/>
      <c r="B26" s="88" t="s">
        <v>36</v>
      </c>
      <c r="C26" s="23"/>
      <c r="D26" s="24"/>
      <c r="E26" s="24">
        <v>5</v>
      </c>
      <c r="F26" s="24">
        <v>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0"/>
      <c r="S26" s="21"/>
      <c r="T26" s="18">
        <f t="shared" si="0"/>
        <v>75</v>
      </c>
    </row>
    <row r="27" spans="1:20">
      <c r="A27" s="304"/>
      <c r="B27" s="66" t="s">
        <v>38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0"/>
      <c r="S27" s="21"/>
      <c r="T27" s="18">
        <f t="shared" si="0"/>
        <v>60</v>
      </c>
    </row>
    <row r="28" spans="1:20">
      <c r="A28" s="304"/>
      <c r="B28" s="66" t="s">
        <v>60</v>
      </c>
      <c r="C28" s="23"/>
      <c r="D28" s="24"/>
      <c r="E28" s="24">
        <v>5</v>
      </c>
      <c r="F28" s="24">
        <v>5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0"/>
      <c r="S28" s="21"/>
      <c r="T28" s="18">
        <f t="shared" si="0"/>
        <v>60</v>
      </c>
    </row>
    <row r="29" spans="1:20">
      <c r="A29" s="304"/>
      <c r="B29" s="66" t="s">
        <v>49</v>
      </c>
      <c r="C29" s="23">
        <v>5</v>
      </c>
      <c r="D29" s="24">
        <v>5</v>
      </c>
      <c r="E29" s="24"/>
      <c r="F29" s="24">
        <v>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0"/>
      <c r="S29" s="21"/>
      <c r="T29" s="18">
        <f t="shared" si="0"/>
        <v>105</v>
      </c>
    </row>
    <row r="30" spans="1:20">
      <c r="A30" s="304"/>
      <c r="B30" s="66" t="s">
        <v>46</v>
      </c>
      <c r="C30" s="23">
        <v>5</v>
      </c>
      <c r="D30" s="24">
        <v>5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0"/>
      <c r="S30" s="21"/>
      <c r="T30" s="18">
        <f t="shared" si="0"/>
        <v>10</v>
      </c>
    </row>
    <row r="31" spans="1:20">
      <c r="A31" s="304"/>
      <c r="B31" s="66" t="s">
        <v>59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0"/>
      <c r="S31" s="21"/>
      <c r="T31" s="18">
        <f t="shared" si="0"/>
        <v>0</v>
      </c>
    </row>
    <row r="32" spans="1:20">
      <c r="A32" s="304"/>
      <c r="B32" s="66" t="s">
        <v>41</v>
      </c>
      <c r="C32" s="23"/>
      <c r="D32" s="24"/>
      <c r="E32" s="24"/>
      <c r="F32" s="24">
        <v>5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0"/>
      <c r="S32" s="21"/>
      <c r="T32" s="18">
        <f t="shared" si="0"/>
        <v>10</v>
      </c>
    </row>
    <row r="33" spans="1:20">
      <c r="A33" s="304"/>
      <c r="B33" s="66" t="s">
        <v>40</v>
      </c>
      <c r="C33" s="23"/>
      <c r="D33" s="24"/>
      <c r="E33" s="24"/>
      <c r="F33" s="24">
        <v>5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0"/>
      <c r="S33" s="21"/>
      <c r="T33" s="18">
        <f t="shared" si="0"/>
        <v>5</v>
      </c>
    </row>
    <row r="34" spans="1:20">
      <c r="A34" s="304"/>
      <c r="B34" s="66" t="s">
        <v>43</v>
      </c>
      <c r="C34" s="23"/>
      <c r="D34" s="24">
        <v>5</v>
      </c>
      <c r="E34" s="24"/>
      <c r="F34" s="24">
        <v>5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0"/>
      <c r="S34" s="21"/>
      <c r="T34" s="18">
        <f t="shared" si="0"/>
        <v>15</v>
      </c>
    </row>
    <row r="35" spans="1:20">
      <c r="A35" s="304"/>
      <c r="B35" s="192" t="s">
        <v>73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0"/>
      <c r="S35" s="21"/>
      <c r="T35" s="18">
        <f t="shared" si="0"/>
        <v>25</v>
      </c>
    </row>
    <row r="36" spans="1:20">
      <c r="A36" s="304"/>
      <c r="B36" s="66" t="s">
        <v>64</v>
      </c>
      <c r="C36" s="23"/>
      <c r="D36" s="24"/>
      <c r="E36" s="24">
        <v>5</v>
      </c>
      <c r="F36" s="24">
        <v>5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0"/>
      <c r="S36" s="21"/>
      <c r="T36" s="18">
        <f t="shared" si="0"/>
        <v>15</v>
      </c>
    </row>
    <row r="37" spans="1:20">
      <c r="A37" s="304"/>
      <c r="B37" s="66" t="s">
        <v>45</v>
      </c>
      <c r="C37" s="23"/>
      <c r="D37" s="24">
        <v>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0"/>
      <c r="S37" s="21"/>
      <c r="T37" s="18">
        <f t="shared" si="0"/>
        <v>5</v>
      </c>
    </row>
    <row r="38" spans="1:20">
      <c r="A38" s="304"/>
      <c r="B38" s="66" t="s">
        <v>44</v>
      </c>
      <c r="C38" s="23">
        <v>5</v>
      </c>
      <c r="D38" s="24"/>
      <c r="E38" s="24"/>
      <c r="F38" s="24">
        <v>5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44"/>
      <c r="T38" s="43">
        <f t="shared" si="0"/>
        <v>50</v>
      </c>
    </row>
    <row r="39" spans="1:20">
      <c r="A39" s="304"/>
      <c r="B39" s="66" t="s">
        <v>76</v>
      </c>
      <c r="C39" s="23">
        <v>5</v>
      </c>
      <c r="D39" s="24"/>
      <c r="E39" s="24"/>
      <c r="F39" s="24">
        <v>5</v>
      </c>
      <c r="G39" s="24"/>
      <c r="H39" s="24">
        <v>10</v>
      </c>
      <c r="I39" s="24"/>
      <c r="J39" s="24"/>
      <c r="K39" s="24"/>
      <c r="L39" s="24"/>
      <c r="M39" s="24"/>
      <c r="N39" s="24"/>
      <c r="O39" s="24"/>
      <c r="P39" s="24"/>
      <c r="Q39" s="24"/>
      <c r="R39" s="20"/>
      <c r="S39" s="21"/>
      <c r="T39" s="18">
        <f t="shared" si="0"/>
        <v>25</v>
      </c>
    </row>
    <row r="40" spans="1:20" s="77" customFormat="1">
      <c r="A40" s="304"/>
      <c r="B40" s="66" t="s">
        <v>47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18">
        <f t="shared" si="0"/>
        <v>0</v>
      </c>
    </row>
    <row r="41" spans="1:20">
      <c r="A41" s="304"/>
      <c r="B41" s="66" t="s">
        <v>42</v>
      </c>
      <c r="C41" s="23"/>
      <c r="D41" s="24">
        <v>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4"/>
      <c r="T41" s="43">
        <f t="shared" si="0"/>
        <v>15</v>
      </c>
    </row>
    <row r="42" spans="1:20" s="77" customFormat="1">
      <c r="A42" s="304"/>
      <c r="B42" s="66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5"/>
      <c r="T42" s="18">
        <f t="shared" si="0"/>
        <v>0</v>
      </c>
    </row>
    <row r="43" spans="1:20">
      <c r="A43" s="304"/>
      <c r="B43" s="66"/>
      <c r="C43" s="17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2"/>
      <c r="T43" s="18">
        <f t="shared" si="0"/>
        <v>0</v>
      </c>
    </row>
    <row r="44" spans="1:20">
      <c r="A44" s="304"/>
      <c r="B44" s="36"/>
      <c r="C44" s="17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2"/>
      <c r="T44" s="18">
        <f t="shared" si="0"/>
        <v>0</v>
      </c>
    </row>
    <row r="45" spans="1:20" ht="14.25" thickBot="1">
      <c r="A45" s="304"/>
      <c r="B45" s="28"/>
      <c r="C45" s="217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9"/>
      <c r="T45" s="220">
        <f t="shared" si="0"/>
        <v>0</v>
      </c>
    </row>
  </sheetData>
  <mergeCells count="3">
    <mergeCell ref="B23:T23"/>
    <mergeCell ref="A1:A22"/>
    <mergeCell ref="A24:A45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"/>
  <sheetViews>
    <sheetView tabSelected="1" zoomScale="70" zoomScaleNormal="70" workbookViewId="0">
      <selection activeCell="M7" sqref="M7:M9"/>
    </sheetView>
  </sheetViews>
  <sheetFormatPr defaultColWidth="16.5" defaultRowHeight="27" customHeight="1"/>
  <cols>
    <col min="1" max="1" width="2.25" style="15" customWidth="1"/>
    <col min="2" max="2" width="8.25" style="15" customWidth="1"/>
    <col min="3" max="3" width="8.375" style="15" customWidth="1"/>
    <col min="4" max="4" width="22.25" style="15" customWidth="1"/>
    <col min="5" max="5" width="8.875" style="15" customWidth="1"/>
    <col min="6" max="6" width="11.125" style="15" customWidth="1"/>
    <col min="7" max="7" width="6" style="15" customWidth="1"/>
    <col min="8" max="8" width="6.125" style="15" customWidth="1"/>
    <col min="9" max="10" width="11.125" style="15" customWidth="1"/>
    <col min="11" max="12" width="13.25" style="15" bestFit="1" customWidth="1"/>
    <col min="13" max="13" width="11.125" style="15" customWidth="1"/>
    <col min="14" max="14" width="13.375" style="15" customWidth="1"/>
    <col min="15" max="15" width="11.125" style="15" customWidth="1"/>
    <col min="16" max="16" width="13.75" style="15" bestFit="1" customWidth="1"/>
    <col min="17" max="17" width="16.375" style="15" customWidth="1"/>
    <col min="18" max="18" width="13.375" style="106" customWidth="1"/>
    <col min="19" max="20" width="16.5" style="15"/>
    <col min="21" max="21" width="20.625" style="15" bestFit="1" customWidth="1"/>
    <col min="22" max="16384" width="16.5" style="15"/>
  </cols>
  <sheetData>
    <row r="1" spans="2:20" ht="44.45" customHeight="1" thickBot="1">
      <c r="B1" s="305" t="s">
        <v>51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102"/>
    </row>
    <row r="2" spans="2:20" ht="27" customHeight="1">
      <c r="B2" s="326" t="s">
        <v>57</v>
      </c>
      <c r="C2" s="307" t="s">
        <v>58</v>
      </c>
      <c r="D2" s="308"/>
      <c r="E2" s="339" t="s">
        <v>29</v>
      </c>
      <c r="F2" s="331" t="s">
        <v>0</v>
      </c>
      <c r="G2" s="332"/>
      <c r="H2" s="332"/>
      <c r="I2" s="333"/>
      <c r="J2" s="313" t="s">
        <v>1</v>
      </c>
      <c r="K2" s="314"/>
      <c r="L2" s="314"/>
      <c r="M2" s="314"/>
      <c r="N2" s="315"/>
      <c r="O2" s="336" t="s">
        <v>63</v>
      </c>
      <c r="P2" s="318" t="s">
        <v>2</v>
      </c>
      <c r="Q2" s="321" t="s">
        <v>3</v>
      </c>
      <c r="R2" s="103"/>
    </row>
    <row r="3" spans="2:20" ht="27" customHeight="1">
      <c r="B3" s="327"/>
      <c r="C3" s="309"/>
      <c r="D3" s="310"/>
      <c r="E3" s="340"/>
      <c r="F3" s="342" t="s">
        <v>50</v>
      </c>
      <c r="G3" s="334" t="s">
        <v>28</v>
      </c>
      <c r="H3" s="334"/>
      <c r="I3" s="344" t="s">
        <v>27</v>
      </c>
      <c r="J3" s="329" t="s">
        <v>50</v>
      </c>
      <c r="K3" s="335" t="s">
        <v>28</v>
      </c>
      <c r="L3" s="335"/>
      <c r="M3" s="324" t="s">
        <v>27</v>
      </c>
      <c r="N3" s="316" t="s">
        <v>53</v>
      </c>
      <c r="O3" s="337"/>
      <c r="P3" s="319"/>
      <c r="Q3" s="322"/>
      <c r="R3" s="103"/>
    </row>
    <row r="4" spans="2:20" ht="27" customHeight="1" thickBot="1">
      <c r="B4" s="328"/>
      <c r="C4" s="311"/>
      <c r="D4" s="312"/>
      <c r="E4" s="341"/>
      <c r="F4" s="343"/>
      <c r="G4" s="156" t="s">
        <v>30</v>
      </c>
      <c r="H4" s="156" t="s">
        <v>31</v>
      </c>
      <c r="I4" s="345"/>
      <c r="J4" s="330"/>
      <c r="K4" s="116" t="s">
        <v>30</v>
      </c>
      <c r="L4" s="116" t="s">
        <v>31</v>
      </c>
      <c r="M4" s="325"/>
      <c r="N4" s="317"/>
      <c r="O4" s="338"/>
      <c r="P4" s="320"/>
      <c r="Q4" s="323"/>
      <c r="R4" s="103"/>
    </row>
    <row r="5" spans="2:20" ht="27" customHeight="1">
      <c r="B5" s="58">
        <v>1</v>
      </c>
      <c r="C5" s="60">
        <v>1</v>
      </c>
      <c r="D5" s="263" t="s">
        <v>37</v>
      </c>
      <c r="E5" s="163">
        <f>SUM(F5,J5,P5:Q5)</f>
        <v>1243</v>
      </c>
      <c r="F5" s="157">
        <f>月例会!AY28</f>
        <v>711</v>
      </c>
      <c r="G5" s="158">
        <f>月例会!AZ28</f>
        <v>40</v>
      </c>
      <c r="H5" s="158">
        <f>月例会!BA28</f>
        <v>14</v>
      </c>
      <c r="I5" s="159">
        <f>月例会!BB28</f>
        <v>0.7407407407407407</v>
      </c>
      <c r="J5" s="111">
        <f>対抗戦!AM28</f>
        <v>407</v>
      </c>
      <c r="K5" s="112">
        <f>対抗戦!AN28</f>
        <v>36</v>
      </c>
      <c r="L5" s="112">
        <f>対抗戦!AO28</f>
        <v>24</v>
      </c>
      <c r="M5" s="113">
        <f>対抗戦!AP28</f>
        <v>0.6</v>
      </c>
      <c r="N5" s="114">
        <f>対抗戦!AQ28</f>
        <v>4</v>
      </c>
      <c r="O5" s="155">
        <f>SUM(月例会!BC28+対抗戦!AR28)</f>
        <v>14</v>
      </c>
      <c r="P5" s="115">
        <f>公式戦!T25</f>
        <v>125</v>
      </c>
      <c r="Q5" s="115"/>
      <c r="R5" s="101"/>
      <c r="S5" s="48"/>
      <c r="T5" s="48"/>
    </row>
    <row r="6" spans="2:20" ht="27" customHeight="1">
      <c r="B6" s="59">
        <v>2</v>
      </c>
      <c r="C6" s="61">
        <v>2</v>
      </c>
      <c r="D6" s="263" t="s">
        <v>36</v>
      </c>
      <c r="E6" s="164">
        <f t="shared" ref="E6:E25" si="0">SUM(F6,J6,P6:Q6)</f>
        <v>1182</v>
      </c>
      <c r="F6" s="160">
        <f>月例会!AY29</f>
        <v>745</v>
      </c>
      <c r="G6" s="161">
        <f>月例会!AZ29</f>
        <v>44</v>
      </c>
      <c r="H6" s="161">
        <f>月例会!BA29</f>
        <v>10</v>
      </c>
      <c r="I6" s="162">
        <f>月例会!BB29</f>
        <v>0.81481481481481477</v>
      </c>
      <c r="J6" s="111">
        <f>対抗戦!AM29</f>
        <v>362</v>
      </c>
      <c r="K6" s="112">
        <f>対抗戦!AN29</f>
        <v>32</v>
      </c>
      <c r="L6" s="112">
        <f>対抗戦!AO29</f>
        <v>19</v>
      </c>
      <c r="M6" s="113">
        <f>対抗戦!AP29</f>
        <v>0.62745098039215685</v>
      </c>
      <c r="N6" s="114">
        <f>対抗戦!AQ29</f>
        <v>5</v>
      </c>
      <c r="O6" s="155">
        <f>SUM(月例会!BC29+対抗戦!AR29)</f>
        <v>14</v>
      </c>
      <c r="P6" s="16">
        <f>公式戦!T26</f>
        <v>75</v>
      </c>
      <c r="Q6" s="16"/>
      <c r="R6" s="101"/>
    </row>
    <row r="7" spans="2:20" ht="27" customHeight="1">
      <c r="B7" s="59">
        <v>5</v>
      </c>
      <c r="C7" s="61">
        <v>3</v>
      </c>
      <c r="D7" s="264" t="s">
        <v>49</v>
      </c>
      <c r="E7" s="164">
        <f t="shared" si="0"/>
        <v>1132</v>
      </c>
      <c r="F7" s="160">
        <f>月例会!AY32</f>
        <v>681</v>
      </c>
      <c r="G7" s="161">
        <f>月例会!AZ32</f>
        <v>39</v>
      </c>
      <c r="H7" s="161">
        <f>月例会!BA32</f>
        <v>15</v>
      </c>
      <c r="I7" s="162">
        <f>月例会!BB32</f>
        <v>0.72222222222222221</v>
      </c>
      <c r="J7" s="111">
        <f>対抗戦!AM32</f>
        <v>346</v>
      </c>
      <c r="K7" s="112">
        <f>対抗戦!AN32</f>
        <v>33</v>
      </c>
      <c r="L7" s="112">
        <f>対抗戦!AO32</f>
        <v>28</v>
      </c>
      <c r="M7" s="113">
        <f>対抗戦!AP32</f>
        <v>0.54098360655737709</v>
      </c>
      <c r="N7" s="114">
        <f>対抗戦!AQ32</f>
        <v>5</v>
      </c>
      <c r="O7" s="155">
        <f>SUM(月例会!BC32+対抗戦!AR32)</f>
        <v>6</v>
      </c>
      <c r="P7" s="16">
        <f>公式戦!T29</f>
        <v>105</v>
      </c>
      <c r="Q7" s="16"/>
      <c r="R7" s="101"/>
    </row>
    <row r="8" spans="2:20" ht="27" customHeight="1">
      <c r="B8" s="59">
        <v>6</v>
      </c>
      <c r="C8" s="61">
        <v>4</v>
      </c>
      <c r="D8" s="110" t="s">
        <v>46</v>
      </c>
      <c r="E8" s="164">
        <f t="shared" si="0"/>
        <v>951</v>
      </c>
      <c r="F8" s="160">
        <f>月例会!AY33</f>
        <v>605</v>
      </c>
      <c r="G8" s="161">
        <f>月例会!AZ33</f>
        <v>35</v>
      </c>
      <c r="H8" s="161">
        <f>月例会!BA33</f>
        <v>19</v>
      </c>
      <c r="I8" s="162">
        <f>月例会!BB33</f>
        <v>0.64814814814814814</v>
      </c>
      <c r="J8" s="111">
        <f>対抗戦!AM33</f>
        <v>336</v>
      </c>
      <c r="K8" s="112">
        <f>対抗戦!AN33</f>
        <v>32</v>
      </c>
      <c r="L8" s="112">
        <f>対抗戦!AO33</f>
        <v>28</v>
      </c>
      <c r="M8" s="113">
        <f>対抗戦!AP33</f>
        <v>0.53333333333333333</v>
      </c>
      <c r="N8" s="114">
        <f>対抗戦!AQ33</f>
        <v>3</v>
      </c>
      <c r="O8" s="155">
        <f>SUM(月例会!BC33+対抗戦!AR33)</f>
        <v>9</v>
      </c>
      <c r="P8" s="16">
        <f>公式戦!T30</f>
        <v>10</v>
      </c>
      <c r="Q8" s="16"/>
      <c r="R8" s="101"/>
    </row>
    <row r="9" spans="2:20" ht="27" customHeight="1">
      <c r="B9" s="59">
        <v>9</v>
      </c>
      <c r="C9" s="61">
        <v>5</v>
      </c>
      <c r="D9" s="110" t="s">
        <v>41</v>
      </c>
      <c r="E9" s="164">
        <f>SUM(F9,J9,P9:Q9)</f>
        <v>702</v>
      </c>
      <c r="F9" s="160">
        <f>月例会!AY35</f>
        <v>470</v>
      </c>
      <c r="G9" s="161">
        <f>月例会!AZ35</f>
        <v>27</v>
      </c>
      <c r="H9" s="161">
        <f>月例会!BA35</f>
        <v>19</v>
      </c>
      <c r="I9" s="162">
        <f>月例会!BB35</f>
        <v>0.58695652173913049</v>
      </c>
      <c r="J9" s="111">
        <f>対抗戦!AM35</f>
        <v>222</v>
      </c>
      <c r="K9" s="112">
        <f>対抗戦!AN35</f>
        <v>23</v>
      </c>
      <c r="L9" s="112">
        <f>対抗戦!AO35</f>
        <v>21</v>
      </c>
      <c r="M9" s="113">
        <f>対抗戦!AP35</f>
        <v>0.52272727272727271</v>
      </c>
      <c r="N9" s="114">
        <f>対抗戦!AQ35</f>
        <v>2</v>
      </c>
      <c r="O9" s="155">
        <f>SUM(月例会!BC35+対抗戦!AR35)</f>
        <v>3</v>
      </c>
      <c r="P9" s="16">
        <f>公式戦!T32</f>
        <v>10</v>
      </c>
      <c r="Q9" s="16"/>
      <c r="R9" s="101"/>
      <c r="S9" s="47"/>
    </row>
    <row r="10" spans="2:20" ht="27" customHeight="1">
      <c r="B10" s="59">
        <v>4</v>
      </c>
      <c r="C10" s="61">
        <v>6</v>
      </c>
      <c r="D10" s="110" t="s">
        <v>60</v>
      </c>
      <c r="E10" s="164">
        <f>SUM(F10,J10,P10:Q10)</f>
        <v>656</v>
      </c>
      <c r="F10" s="160">
        <f>月例会!AY31</f>
        <v>414</v>
      </c>
      <c r="G10" s="161">
        <f>月例会!AZ31</f>
        <v>24</v>
      </c>
      <c r="H10" s="161">
        <f>月例会!BA31</f>
        <v>30</v>
      </c>
      <c r="I10" s="162">
        <f>月例会!BB31</f>
        <v>0.44444444444444442</v>
      </c>
      <c r="J10" s="111">
        <f>対抗戦!AM31</f>
        <v>182</v>
      </c>
      <c r="K10" s="112">
        <f>対抗戦!AN31</f>
        <v>17</v>
      </c>
      <c r="L10" s="112">
        <f>対抗戦!AO31</f>
        <v>36</v>
      </c>
      <c r="M10" s="113">
        <f>対抗戦!AP31</f>
        <v>0.32075471698113206</v>
      </c>
      <c r="N10" s="114">
        <f>対抗戦!AQ31</f>
        <v>0</v>
      </c>
      <c r="O10" s="155">
        <f>SUM(月例会!BC31+対抗戦!AR31)</f>
        <v>1</v>
      </c>
      <c r="P10" s="16">
        <f>公式戦!T28</f>
        <v>60</v>
      </c>
      <c r="Q10" s="107"/>
      <c r="R10" s="105"/>
    </row>
    <row r="11" spans="2:20" ht="27" customHeight="1">
      <c r="B11" s="59">
        <v>8</v>
      </c>
      <c r="C11" s="61">
        <v>7</v>
      </c>
      <c r="D11" s="110" t="s">
        <v>42</v>
      </c>
      <c r="E11" s="164">
        <f>SUM(F11,J11,P11:Q11)</f>
        <v>493</v>
      </c>
      <c r="F11" s="160">
        <f>月例会!AY44</f>
        <v>350</v>
      </c>
      <c r="G11" s="161">
        <f>月例会!AZ44</f>
        <v>19</v>
      </c>
      <c r="H11" s="161">
        <f>月例会!BA44</f>
        <v>7</v>
      </c>
      <c r="I11" s="162">
        <f>月例会!BB44</f>
        <v>0.73076923076923073</v>
      </c>
      <c r="J11" s="111">
        <f>対抗戦!AM44</f>
        <v>128</v>
      </c>
      <c r="K11" s="112">
        <f>対抗戦!AN44</f>
        <v>11</v>
      </c>
      <c r="L11" s="112">
        <f>対抗戦!AO44</f>
        <v>7</v>
      </c>
      <c r="M11" s="113">
        <f>対抗戦!AP44</f>
        <v>0.61111111111111116</v>
      </c>
      <c r="N11" s="114">
        <f>対抗戦!AQ44</f>
        <v>2</v>
      </c>
      <c r="O11" s="155">
        <f>SUM(月例会!BC44+対抗戦!AR44)</f>
        <v>4</v>
      </c>
      <c r="P11" s="16">
        <f>公式戦!T41</f>
        <v>15</v>
      </c>
      <c r="Q11" s="107" t="s">
        <v>99</v>
      </c>
      <c r="R11" s="101"/>
    </row>
    <row r="12" spans="2:20" ht="27" customHeight="1">
      <c r="B12" s="59">
        <v>10</v>
      </c>
      <c r="C12" s="61">
        <v>8</v>
      </c>
      <c r="D12" s="110" t="s">
        <v>40</v>
      </c>
      <c r="E12" s="164">
        <f>SUM(F12,J12,P12:Q12)</f>
        <v>474</v>
      </c>
      <c r="F12" s="160">
        <f>月例会!AY36</f>
        <v>367</v>
      </c>
      <c r="G12" s="161">
        <f>月例会!AZ36</f>
        <v>21</v>
      </c>
      <c r="H12" s="161">
        <f>月例会!BA36</f>
        <v>21</v>
      </c>
      <c r="I12" s="162">
        <f>月例会!BB36</f>
        <v>0.5</v>
      </c>
      <c r="J12" s="111">
        <f>対抗戦!AM36</f>
        <v>102</v>
      </c>
      <c r="K12" s="112">
        <f>対抗戦!AN36</f>
        <v>14</v>
      </c>
      <c r="L12" s="112">
        <f>対抗戦!AO36</f>
        <v>15</v>
      </c>
      <c r="M12" s="113">
        <f>対抗戦!AP36</f>
        <v>0.48275862068965519</v>
      </c>
      <c r="N12" s="114">
        <f>対抗戦!AQ36</f>
        <v>0</v>
      </c>
      <c r="O12" s="155">
        <f>SUM(月例会!BC36+対抗戦!AR36)</f>
        <v>1</v>
      </c>
      <c r="P12" s="16">
        <f>公式戦!T33</f>
        <v>5</v>
      </c>
      <c r="Q12" s="16"/>
      <c r="R12" s="101"/>
    </row>
    <row r="13" spans="2:20" ht="27" customHeight="1">
      <c r="B13" s="59">
        <v>3</v>
      </c>
      <c r="C13" s="61">
        <v>9</v>
      </c>
      <c r="D13" s="110" t="s">
        <v>38</v>
      </c>
      <c r="E13" s="164">
        <f t="shared" si="0"/>
        <v>407</v>
      </c>
      <c r="F13" s="160">
        <f>月例会!AY30</f>
        <v>244</v>
      </c>
      <c r="G13" s="161">
        <f>月例会!AZ30</f>
        <v>14</v>
      </c>
      <c r="H13" s="161">
        <f>月例会!BA30</f>
        <v>12</v>
      </c>
      <c r="I13" s="162">
        <f>月例会!BB30</f>
        <v>0.53846153846153844</v>
      </c>
      <c r="J13" s="111">
        <f>対抗戦!AM30</f>
        <v>103</v>
      </c>
      <c r="K13" s="112">
        <f>対抗戦!AN30</f>
        <v>9</v>
      </c>
      <c r="L13" s="112">
        <f>対抗戦!AO30</f>
        <v>18</v>
      </c>
      <c r="M13" s="113">
        <f>対抗戦!AP30</f>
        <v>0.33333333333333331</v>
      </c>
      <c r="N13" s="114">
        <f>対抗戦!AQ30</f>
        <v>0</v>
      </c>
      <c r="O13" s="155">
        <f>SUM(月例会!BC30+対抗戦!AR30)</f>
        <v>4</v>
      </c>
      <c r="P13" s="16">
        <f>公式戦!T27</f>
        <v>60</v>
      </c>
      <c r="Q13" s="16"/>
      <c r="R13" s="101"/>
      <c r="S13" s="46"/>
      <c r="T13" s="46"/>
    </row>
    <row r="14" spans="2:20" ht="27" customHeight="1">
      <c r="B14" s="59">
        <v>13</v>
      </c>
      <c r="C14" s="61">
        <v>10</v>
      </c>
      <c r="D14" s="100" t="s">
        <v>64</v>
      </c>
      <c r="E14" s="164">
        <f t="shared" si="0"/>
        <v>349</v>
      </c>
      <c r="F14" s="160">
        <f>月例会!AY39</f>
        <v>304</v>
      </c>
      <c r="G14" s="161">
        <f>月例会!AZ39</f>
        <v>14</v>
      </c>
      <c r="H14" s="161">
        <f>月例会!BA39</f>
        <v>6</v>
      </c>
      <c r="I14" s="162">
        <f>月例会!BB39</f>
        <v>0.7</v>
      </c>
      <c r="J14" s="111">
        <f>対抗戦!AM39</f>
        <v>30</v>
      </c>
      <c r="K14" s="112">
        <f>対抗戦!AN39</f>
        <v>4</v>
      </c>
      <c r="L14" s="112">
        <f>対抗戦!AO39</f>
        <v>5</v>
      </c>
      <c r="M14" s="113">
        <f>対抗戦!AP39</f>
        <v>0.44444444444444442</v>
      </c>
      <c r="N14" s="114">
        <f>対抗戦!AQ39</f>
        <v>0</v>
      </c>
      <c r="O14" s="155">
        <f>SUM(月例会!BC39+対抗戦!AR39)</f>
        <v>2</v>
      </c>
      <c r="P14" s="16">
        <f>公式戦!T36</f>
        <v>15</v>
      </c>
      <c r="Q14" s="107" t="s">
        <v>100</v>
      </c>
      <c r="R14" s="101"/>
    </row>
    <row r="15" spans="2:20" ht="27" customHeight="1">
      <c r="B15" s="59">
        <v>11</v>
      </c>
      <c r="C15" s="61">
        <v>11</v>
      </c>
      <c r="D15" s="110" t="s">
        <v>43</v>
      </c>
      <c r="E15" s="164">
        <f>SUM(F15,J15,P15:Q15)</f>
        <v>299</v>
      </c>
      <c r="F15" s="160">
        <f>月例会!AY37</f>
        <v>228</v>
      </c>
      <c r="G15" s="161">
        <f>月例会!AZ37</f>
        <v>10</v>
      </c>
      <c r="H15" s="161">
        <f>月例会!BA37</f>
        <v>44</v>
      </c>
      <c r="I15" s="162">
        <f>月例会!BB37</f>
        <v>0.18518518518518517</v>
      </c>
      <c r="J15" s="111">
        <f>対抗戦!AM37</f>
        <v>56</v>
      </c>
      <c r="K15" s="112">
        <f>対抗戦!AN37</f>
        <v>2</v>
      </c>
      <c r="L15" s="112">
        <f>対抗戦!AO37</f>
        <v>4</v>
      </c>
      <c r="M15" s="113">
        <f>対抗戦!AP37</f>
        <v>0.33333333333333331</v>
      </c>
      <c r="N15" s="114">
        <f>対抗戦!AQ37</f>
        <v>0</v>
      </c>
      <c r="O15" s="155">
        <f>SUM(月例会!BC37+対抗戦!AR37)</f>
        <v>0</v>
      </c>
      <c r="P15" s="16">
        <f>公式戦!T34</f>
        <v>15</v>
      </c>
      <c r="Q15" s="16"/>
      <c r="R15" s="101"/>
    </row>
    <row r="16" spans="2:20" ht="27" customHeight="1">
      <c r="B16" s="59">
        <v>16</v>
      </c>
      <c r="C16" s="61">
        <v>12</v>
      </c>
      <c r="D16" s="110" t="s">
        <v>44</v>
      </c>
      <c r="E16" s="164">
        <f>SUM(F16,J16,P16:Q16)</f>
        <v>295</v>
      </c>
      <c r="F16" s="160">
        <f>月例会!AY41</f>
        <v>195</v>
      </c>
      <c r="G16" s="161">
        <f>月例会!AZ41</f>
        <v>7</v>
      </c>
      <c r="H16" s="161">
        <f>月例会!BA41</f>
        <v>47</v>
      </c>
      <c r="I16" s="162">
        <f>月例会!BB41</f>
        <v>0.12962962962962962</v>
      </c>
      <c r="J16" s="111">
        <f>対抗戦!AM41</f>
        <v>50</v>
      </c>
      <c r="K16" s="112">
        <f>対抗戦!AN41</f>
        <v>0</v>
      </c>
      <c r="L16" s="112">
        <f>対抗戦!AO41</f>
        <v>6</v>
      </c>
      <c r="M16" s="113" t="str">
        <f>対抗戦!AP41</f>
        <v>0%</v>
      </c>
      <c r="N16" s="114">
        <f>対抗戦!AQ41</f>
        <v>0</v>
      </c>
      <c r="O16" s="155">
        <f>SUM(月例会!BC41+対抗戦!AR41)</f>
        <v>0</v>
      </c>
      <c r="P16" s="16">
        <f>公式戦!T38</f>
        <v>50</v>
      </c>
      <c r="Q16" s="16"/>
      <c r="R16" s="101"/>
    </row>
    <row r="17" spans="2:18" ht="27" customHeight="1">
      <c r="B17" s="59">
        <v>19</v>
      </c>
      <c r="C17" s="61">
        <v>13</v>
      </c>
      <c r="D17" s="110" t="s">
        <v>47</v>
      </c>
      <c r="E17" s="164">
        <f t="shared" si="0"/>
        <v>207</v>
      </c>
      <c r="F17" s="160">
        <f>月例会!AY43</f>
        <v>164</v>
      </c>
      <c r="G17" s="161">
        <f>月例会!AZ43</f>
        <v>11</v>
      </c>
      <c r="H17" s="161">
        <f>月例会!BA43</f>
        <v>17</v>
      </c>
      <c r="I17" s="162">
        <f>月例会!BB43</f>
        <v>0.39285714285714285</v>
      </c>
      <c r="J17" s="111">
        <f>対抗戦!AM43</f>
        <v>43</v>
      </c>
      <c r="K17" s="112">
        <f>対抗戦!AN43</f>
        <v>4</v>
      </c>
      <c r="L17" s="112">
        <f>対抗戦!AO43</f>
        <v>11</v>
      </c>
      <c r="M17" s="113">
        <f>対抗戦!AP43</f>
        <v>0.26666666666666666</v>
      </c>
      <c r="N17" s="114">
        <f>対抗戦!AQ43</f>
        <v>0</v>
      </c>
      <c r="O17" s="155">
        <f>SUM(月例会!BC43+対抗戦!AR43)</f>
        <v>0</v>
      </c>
      <c r="P17" s="16">
        <f>公式戦!T40</f>
        <v>0</v>
      </c>
      <c r="Q17" s="16" t="s">
        <v>101</v>
      </c>
      <c r="R17" s="101"/>
    </row>
    <row r="18" spans="2:18" ht="27" customHeight="1">
      <c r="B18" s="59">
        <v>7</v>
      </c>
      <c r="C18" s="61">
        <v>14</v>
      </c>
      <c r="D18" s="110" t="s">
        <v>59</v>
      </c>
      <c r="E18" s="164">
        <f t="shared" si="0"/>
        <v>196</v>
      </c>
      <c r="F18" s="160">
        <f>月例会!AY34</f>
        <v>196</v>
      </c>
      <c r="G18" s="161">
        <f>月例会!AZ34</f>
        <v>12</v>
      </c>
      <c r="H18" s="161">
        <f>月例会!BA34</f>
        <v>16</v>
      </c>
      <c r="I18" s="162">
        <f>月例会!BB34</f>
        <v>0.42857142857142855</v>
      </c>
      <c r="J18" s="111">
        <f>対抗戦!AM34</f>
        <v>0</v>
      </c>
      <c r="K18" s="112">
        <f>対抗戦!AN34</f>
        <v>0</v>
      </c>
      <c r="L18" s="112">
        <f>対抗戦!AO34</f>
        <v>0</v>
      </c>
      <c r="M18" s="113" t="str">
        <f>対抗戦!AP34</f>
        <v>0%</v>
      </c>
      <c r="N18" s="114">
        <f>対抗戦!AQ34</f>
        <v>0</v>
      </c>
      <c r="O18" s="155">
        <f>SUM(月例会!BC34+対抗戦!AR34)</f>
        <v>2</v>
      </c>
      <c r="P18" s="16">
        <f>公式戦!T31</f>
        <v>0</v>
      </c>
      <c r="Q18" s="16"/>
      <c r="R18" s="101"/>
    </row>
    <row r="19" spans="2:18" ht="27" customHeight="1">
      <c r="B19" s="59">
        <v>12</v>
      </c>
      <c r="C19" s="61">
        <v>15</v>
      </c>
      <c r="D19" s="100" t="s">
        <v>74</v>
      </c>
      <c r="E19" s="164">
        <f t="shared" si="0"/>
        <v>182</v>
      </c>
      <c r="F19" s="160">
        <f>月例会!AY38</f>
        <v>115</v>
      </c>
      <c r="G19" s="161">
        <f>月例会!AZ38</f>
        <v>7</v>
      </c>
      <c r="H19" s="161">
        <f>月例会!BA38</f>
        <v>15</v>
      </c>
      <c r="I19" s="162">
        <f>月例会!BB38</f>
        <v>0.31818181818181818</v>
      </c>
      <c r="J19" s="111">
        <f>対抗戦!AM38</f>
        <v>42</v>
      </c>
      <c r="K19" s="112">
        <f>対抗戦!AN38</f>
        <v>4</v>
      </c>
      <c r="L19" s="112">
        <f>対抗戦!AO38</f>
        <v>5</v>
      </c>
      <c r="M19" s="113">
        <f>対抗戦!AP38</f>
        <v>0.44444444444444442</v>
      </c>
      <c r="N19" s="114">
        <f>対抗戦!AQ38</f>
        <v>0</v>
      </c>
      <c r="O19" s="155">
        <f>SUM(月例会!BC38+対抗戦!AR38)</f>
        <v>1</v>
      </c>
      <c r="P19" s="16">
        <f>公式戦!T35</f>
        <v>25</v>
      </c>
      <c r="Q19" s="107" t="s">
        <v>100</v>
      </c>
      <c r="R19" s="101"/>
    </row>
    <row r="20" spans="2:18" ht="27" customHeight="1">
      <c r="B20" s="59">
        <v>15</v>
      </c>
      <c r="C20" s="61">
        <v>16</v>
      </c>
      <c r="D20" s="110" t="s">
        <v>45</v>
      </c>
      <c r="E20" s="164">
        <f t="shared" si="0"/>
        <v>163</v>
      </c>
      <c r="F20" s="160">
        <f>月例会!AY40</f>
        <v>158</v>
      </c>
      <c r="G20" s="161">
        <f>月例会!AZ40</f>
        <v>9</v>
      </c>
      <c r="H20" s="161">
        <f>月例会!BA40</f>
        <v>31</v>
      </c>
      <c r="I20" s="162">
        <f>月例会!BB40</f>
        <v>0.22500000000000001</v>
      </c>
      <c r="J20" s="111">
        <f>対抗戦!AM40</f>
        <v>0</v>
      </c>
      <c r="K20" s="112">
        <f>対抗戦!AN40</f>
        <v>0</v>
      </c>
      <c r="L20" s="112">
        <f>対抗戦!AO40</f>
        <v>0</v>
      </c>
      <c r="M20" s="113" t="str">
        <f>対抗戦!AP40</f>
        <v>0%</v>
      </c>
      <c r="N20" s="114">
        <f>対抗戦!AQ40</f>
        <v>0</v>
      </c>
      <c r="O20" s="155">
        <f>SUM(月例会!BC40+対抗戦!AR40)</f>
        <v>0</v>
      </c>
      <c r="P20" s="16">
        <f>公式戦!T37</f>
        <v>5</v>
      </c>
      <c r="Q20" s="16"/>
      <c r="R20" s="105"/>
    </row>
    <row r="21" spans="2:18" ht="27" customHeight="1">
      <c r="B21" s="59">
        <v>18</v>
      </c>
      <c r="C21" s="61">
        <v>17</v>
      </c>
      <c r="D21" s="100" t="s">
        <v>77</v>
      </c>
      <c r="E21" s="164">
        <f t="shared" si="0"/>
        <v>87</v>
      </c>
      <c r="F21" s="160">
        <f>月例会!AY42</f>
        <v>62</v>
      </c>
      <c r="G21" s="161">
        <f>月例会!AZ42</f>
        <v>2</v>
      </c>
      <c r="H21" s="161">
        <f>月例会!BA42</f>
        <v>10</v>
      </c>
      <c r="I21" s="162">
        <f>月例会!BB42</f>
        <v>0.16666666666666666</v>
      </c>
      <c r="J21" s="111">
        <f>対抗戦!AM42</f>
        <v>0</v>
      </c>
      <c r="K21" s="112">
        <f>対抗戦!AN42</f>
        <v>0</v>
      </c>
      <c r="L21" s="112">
        <f>対抗戦!AO42</f>
        <v>0</v>
      </c>
      <c r="M21" s="113" t="str">
        <f>対抗戦!AP42</f>
        <v>0%</v>
      </c>
      <c r="N21" s="114">
        <f>対抗戦!AQ42</f>
        <v>0</v>
      </c>
      <c r="O21" s="155">
        <f>SUM(月例会!BC42+対抗戦!AR42)</f>
        <v>0</v>
      </c>
      <c r="P21" s="16">
        <f>公式戦!T39</f>
        <v>25</v>
      </c>
      <c r="Q21" s="16"/>
      <c r="R21" s="101"/>
    </row>
    <row r="22" spans="2:18" ht="27" customHeight="1">
      <c r="B22" s="59"/>
      <c r="C22" s="61"/>
      <c r="D22" s="110"/>
      <c r="E22" s="164">
        <f t="shared" si="0"/>
        <v>0</v>
      </c>
      <c r="F22" s="160">
        <f>月例会!AY45</f>
        <v>0</v>
      </c>
      <c r="G22" s="161">
        <f>月例会!AZ45</f>
        <v>0</v>
      </c>
      <c r="H22" s="161">
        <f>月例会!BA45</f>
        <v>0</v>
      </c>
      <c r="I22" s="162" t="str">
        <f>月例会!BB45</f>
        <v>0%</v>
      </c>
      <c r="J22" s="111">
        <f>対抗戦!AM45</f>
        <v>0</v>
      </c>
      <c r="K22" s="112">
        <f>対抗戦!AN45</f>
        <v>0</v>
      </c>
      <c r="L22" s="112">
        <f>対抗戦!AO45</f>
        <v>0</v>
      </c>
      <c r="M22" s="113" t="str">
        <f>対抗戦!AP45</f>
        <v>0%</v>
      </c>
      <c r="N22" s="114">
        <f>対抗戦!AQ45</f>
        <v>0</v>
      </c>
      <c r="O22" s="155">
        <f>SUM(月例会!BC45+対抗戦!AR45)</f>
        <v>0</v>
      </c>
      <c r="P22" s="16">
        <f>公式戦!T42</f>
        <v>0</v>
      </c>
      <c r="Q22" s="16"/>
      <c r="R22" s="105"/>
    </row>
    <row r="23" spans="2:18" ht="27" customHeight="1">
      <c r="B23" s="59"/>
      <c r="C23" s="61"/>
      <c r="D23" s="110"/>
      <c r="E23" s="164">
        <f t="shared" si="0"/>
        <v>0</v>
      </c>
      <c r="F23" s="160">
        <f>月例会!AY46</f>
        <v>0</v>
      </c>
      <c r="G23" s="161">
        <f>月例会!AZ46</f>
        <v>0</v>
      </c>
      <c r="H23" s="161">
        <f>月例会!BA46</f>
        <v>0</v>
      </c>
      <c r="I23" s="162" t="str">
        <f>月例会!BB46</f>
        <v>0%</v>
      </c>
      <c r="J23" s="111">
        <f>対抗戦!AM46</f>
        <v>0</v>
      </c>
      <c r="K23" s="112">
        <f>対抗戦!AN46</f>
        <v>0</v>
      </c>
      <c r="L23" s="112">
        <f>対抗戦!AO46</f>
        <v>0</v>
      </c>
      <c r="M23" s="113" t="str">
        <f>対抗戦!AP46</f>
        <v>0%</v>
      </c>
      <c r="N23" s="114">
        <f>対抗戦!AQ46</f>
        <v>0</v>
      </c>
      <c r="O23" s="155">
        <f>SUM(月例会!BC46+対抗戦!AR46)</f>
        <v>0</v>
      </c>
      <c r="P23" s="16">
        <f>公式戦!T43</f>
        <v>0</v>
      </c>
      <c r="Q23" s="16"/>
      <c r="R23" s="101"/>
    </row>
    <row r="24" spans="2:18" ht="27" customHeight="1">
      <c r="B24" s="59" t="s">
        <v>65</v>
      </c>
      <c r="C24" s="61"/>
      <c r="D24" s="100"/>
      <c r="E24" s="164">
        <f t="shared" si="0"/>
        <v>0</v>
      </c>
      <c r="F24" s="160">
        <f>月例会!AY47</f>
        <v>0</v>
      </c>
      <c r="G24" s="161">
        <f>月例会!AZ47</f>
        <v>0</v>
      </c>
      <c r="H24" s="161">
        <f>月例会!BA47</f>
        <v>0</v>
      </c>
      <c r="I24" s="162" t="str">
        <f>月例会!BB47</f>
        <v>0%</v>
      </c>
      <c r="J24" s="111">
        <f>対抗戦!AM47</f>
        <v>0</v>
      </c>
      <c r="K24" s="112">
        <f>対抗戦!AN47</f>
        <v>0</v>
      </c>
      <c r="L24" s="112">
        <f>対抗戦!AO47</f>
        <v>0</v>
      </c>
      <c r="M24" s="113" t="str">
        <f>対抗戦!AP47</f>
        <v>0%</v>
      </c>
      <c r="N24" s="114">
        <f>対抗戦!AQ47</f>
        <v>0</v>
      </c>
      <c r="O24" s="155">
        <f>SUM(月例会!BC47+対抗戦!AR47)</f>
        <v>0</v>
      </c>
      <c r="P24" s="16">
        <f>公式戦!T44</f>
        <v>0</v>
      </c>
      <c r="Q24" s="16"/>
      <c r="R24" s="105"/>
    </row>
    <row r="25" spans="2:18" ht="27" customHeight="1">
      <c r="B25" s="59" t="s">
        <v>65</v>
      </c>
      <c r="C25" s="61"/>
      <c r="D25" s="100"/>
      <c r="E25" s="164">
        <f t="shared" si="0"/>
        <v>0</v>
      </c>
      <c r="F25" s="160">
        <f>月例会!AY48</f>
        <v>0</v>
      </c>
      <c r="G25" s="161">
        <f>月例会!AZ48</f>
        <v>0</v>
      </c>
      <c r="H25" s="161">
        <f>月例会!BA48</f>
        <v>0</v>
      </c>
      <c r="I25" s="162" t="str">
        <f>月例会!BB48</f>
        <v>0%</v>
      </c>
      <c r="J25" s="172">
        <f>対抗戦!AM48</f>
        <v>0</v>
      </c>
      <c r="K25" s="173">
        <f>対抗戦!AN48</f>
        <v>0</v>
      </c>
      <c r="L25" s="173">
        <f>対抗戦!AO48</f>
        <v>0</v>
      </c>
      <c r="M25" s="174" t="str">
        <f>対抗戦!AP48</f>
        <v>0%</v>
      </c>
      <c r="N25" s="175">
        <f>対抗戦!AQ48</f>
        <v>0</v>
      </c>
      <c r="O25" s="155">
        <f>SUM(月例会!BC48+対抗戦!AR48)</f>
        <v>0</v>
      </c>
      <c r="P25" s="16">
        <f>公式戦!T45</f>
        <v>0</v>
      </c>
      <c r="Q25" s="16"/>
      <c r="R25" s="105"/>
    </row>
    <row r="26" spans="2:18" ht="27" customHeight="1">
      <c r="B26" s="306" t="s">
        <v>79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104"/>
    </row>
  </sheetData>
  <sortState ref="B1:P21">
    <sortCondition descending="1" ref="E5:E20"/>
  </sortState>
  <mergeCells count="17">
    <mergeCell ref="I3:I4"/>
    <mergeCell ref="B1:Q1"/>
    <mergeCell ref="B26:Q26"/>
    <mergeCell ref="C2:D4"/>
    <mergeCell ref="J2:N2"/>
    <mergeCell ref="N3:N4"/>
    <mergeCell ref="P2:P4"/>
    <mergeCell ref="Q2:Q4"/>
    <mergeCell ref="M3:M4"/>
    <mergeCell ref="B2:B4"/>
    <mergeCell ref="J3:J4"/>
    <mergeCell ref="F2:I2"/>
    <mergeCell ref="G3:H3"/>
    <mergeCell ref="K3:L3"/>
    <mergeCell ref="O2:O4"/>
    <mergeCell ref="E2:E4"/>
    <mergeCell ref="F3:F4"/>
  </mergeCells>
  <phoneticPr fontId="1"/>
  <conditionalFormatting sqref="I5:I25 M5:M25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11811023622047245" right="0.11811023622047245" top="0.74803149606299213" bottom="0.74803149606299213" header="0.31496062992125984" footer="0.31496062992125984"/>
  <pageSetup paperSize="9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cp:lastPrinted>2017-12-03T08:55:14Z</cp:lastPrinted>
  <dcterms:created xsi:type="dcterms:W3CDTF">2013-01-23T02:38:19Z</dcterms:created>
  <dcterms:modified xsi:type="dcterms:W3CDTF">2018-12-16T15:31:18Z</dcterms:modified>
</cp:coreProperties>
</file>